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tophert\Desktop\"/>
    </mc:Choice>
  </mc:AlternateContent>
  <bookViews>
    <workbookView xWindow="0" yWindow="0" windowWidth="19200" windowHeight="8300" activeTab="2"/>
  </bookViews>
  <sheets>
    <sheet name="Readme" sheetId="4" r:id="rId1"/>
    <sheet name="Near-Term" sheetId="1" r:id="rId2"/>
    <sheet name="Far-Term" sheetId="2" r:id="rId3"/>
    <sheet name="T bills" sheetId="3" r:id="rId4"/>
  </sheets>
  <definedNames>
    <definedName name="treasuryB" localSheetId="3">'T bills'!$A$2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13" i="3"/>
  <c r="H2" i="1"/>
  <c r="R21" i="1"/>
  <c r="O36" i="2"/>
  <c r="P36" i="2" s="1"/>
  <c r="Q36" i="2"/>
  <c r="O37" i="2"/>
  <c r="P37" i="2" s="1"/>
  <c r="Q37" i="2"/>
  <c r="R63" i="1"/>
  <c r="P5" i="1"/>
  <c r="H2" i="2" l="1"/>
  <c r="F2" i="2"/>
  <c r="Q5" i="2"/>
  <c r="Q5" i="1"/>
  <c r="Q157" i="1"/>
  <c r="Q253" i="2"/>
  <c r="R242" i="2" l="1"/>
  <c r="R226" i="2"/>
  <c r="R210" i="2"/>
  <c r="R190" i="2"/>
  <c r="R179" i="2"/>
  <c r="R172" i="2"/>
  <c r="R167" i="2"/>
  <c r="R163" i="2"/>
  <c r="R152" i="2"/>
  <c r="R136" i="2"/>
  <c r="R108" i="2"/>
  <c r="R40" i="2"/>
  <c r="O253" i="2"/>
  <c r="Q252" i="2"/>
  <c r="O252" i="2"/>
  <c r="Q251" i="2"/>
  <c r="O251" i="2"/>
  <c r="Q250" i="2"/>
  <c r="O250" i="2"/>
  <c r="Q249" i="2"/>
  <c r="O249" i="2"/>
  <c r="Q248" i="2"/>
  <c r="O248" i="2"/>
  <c r="Q247" i="2"/>
  <c r="O247" i="2"/>
  <c r="Q246" i="2"/>
  <c r="O246" i="2"/>
  <c r="Q245" i="2"/>
  <c r="O245" i="2"/>
  <c r="Q244" i="2"/>
  <c r="O244" i="2"/>
  <c r="Q243" i="2"/>
  <c r="R243" i="2" s="1"/>
  <c r="O243" i="2"/>
  <c r="Q242" i="2"/>
  <c r="O242" i="2"/>
  <c r="Q241" i="2"/>
  <c r="O241" i="2"/>
  <c r="Q240" i="2"/>
  <c r="O240" i="2"/>
  <c r="Q239" i="2"/>
  <c r="O239" i="2"/>
  <c r="P239" i="2" s="1"/>
  <c r="Q238" i="2"/>
  <c r="O238" i="2"/>
  <c r="Q237" i="2"/>
  <c r="O237" i="2"/>
  <c r="Q236" i="2"/>
  <c r="O236" i="2"/>
  <c r="Q235" i="2"/>
  <c r="O235" i="2"/>
  <c r="Q234" i="2"/>
  <c r="O234" i="2"/>
  <c r="P234" i="2" s="1"/>
  <c r="Q233" i="2"/>
  <c r="O233" i="2"/>
  <c r="Q232" i="2"/>
  <c r="O232" i="2"/>
  <c r="Q231" i="2"/>
  <c r="R231" i="2" s="1"/>
  <c r="O231" i="2"/>
  <c r="Q230" i="2"/>
  <c r="O230" i="2"/>
  <c r="Q229" i="2"/>
  <c r="O229" i="2"/>
  <c r="Q228" i="2"/>
  <c r="O228" i="2"/>
  <c r="Q227" i="2"/>
  <c r="O227" i="2"/>
  <c r="Q226" i="2"/>
  <c r="O226" i="2"/>
  <c r="Q225" i="2"/>
  <c r="O225" i="2"/>
  <c r="Q224" i="2"/>
  <c r="O224" i="2"/>
  <c r="Q223" i="2"/>
  <c r="O223" i="2"/>
  <c r="Q222" i="2"/>
  <c r="O222" i="2"/>
  <c r="P222" i="2" s="1"/>
  <c r="Q221" i="2"/>
  <c r="O221" i="2"/>
  <c r="Q220" i="2"/>
  <c r="O220" i="2"/>
  <c r="Q219" i="2"/>
  <c r="O219" i="2"/>
  <c r="Q218" i="2"/>
  <c r="O218" i="2"/>
  <c r="P218" i="2" s="1"/>
  <c r="Q217" i="2"/>
  <c r="O217" i="2"/>
  <c r="Q216" i="2"/>
  <c r="O216" i="2"/>
  <c r="Q215" i="2"/>
  <c r="R215" i="2" s="1"/>
  <c r="O215" i="2"/>
  <c r="Q214" i="2"/>
  <c r="O214" i="2"/>
  <c r="Q213" i="2"/>
  <c r="O213" i="2"/>
  <c r="Q212" i="2"/>
  <c r="O212" i="2"/>
  <c r="Q211" i="2"/>
  <c r="R211" i="2" s="1"/>
  <c r="O211" i="2"/>
  <c r="Q210" i="2"/>
  <c r="O210" i="2"/>
  <c r="P210" i="2" s="1"/>
  <c r="Q209" i="2"/>
  <c r="O209" i="2"/>
  <c r="Q208" i="2"/>
  <c r="O208" i="2"/>
  <c r="Q207" i="2"/>
  <c r="O207" i="2"/>
  <c r="Q206" i="2"/>
  <c r="O206" i="2"/>
  <c r="Q205" i="2"/>
  <c r="O205" i="2"/>
  <c r="Q204" i="2"/>
  <c r="O204" i="2"/>
  <c r="Q203" i="2"/>
  <c r="O203" i="2"/>
  <c r="Q202" i="2"/>
  <c r="O202" i="2"/>
  <c r="Q201" i="2"/>
  <c r="O201" i="2"/>
  <c r="Q200" i="2"/>
  <c r="O200" i="2"/>
  <c r="Q199" i="2"/>
  <c r="R199" i="2" s="1"/>
  <c r="O199" i="2"/>
  <c r="Q198" i="2"/>
  <c r="O198" i="2"/>
  <c r="P198" i="2" s="1"/>
  <c r="Q197" i="2"/>
  <c r="O197" i="2"/>
  <c r="Q196" i="2"/>
  <c r="O196" i="2"/>
  <c r="Q195" i="2"/>
  <c r="R195" i="2" s="1"/>
  <c r="O195" i="2"/>
  <c r="Q194" i="2"/>
  <c r="O194" i="2"/>
  <c r="R194" i="2" s="1"/>
  <c r="Q193" i="2"/>
  <c r="O193" i="2"/>
  <c r="Q192" i="2"/>
  <c r="O192" i="2"/>
  <c r="R192" i="2" s="1"/>
  <c r="Q191" i="2"/>
  <c r="R191" i="2" s="1"/>
  <c r="O191" i="2"/>
  <c r="Q190" i="2"/>
  <c r="O190" i="2"/>
  <c r="Q189" i="2"/>
  <c r="O189" i="2"/>
  <c r="Q188" i="2"/>
  <c r="O188" i="2"/>
  <c r="R188" i="2" s="1"/>
  <c r="Q187" i="2"/>
  <c r="O187" i="2"/>
  <c r="Q186" i="2"/>
  <c r="O186" i="2"/>
  <c r="Q185" i="2"/>
  <c r="O185" i="2"/>
  <c r="Q184" i="2"/>
  <c r="O184" i="2"/>
  <c r="R184" i="2" s="1"/>
  <c r="Q183" i="2"/>
  <c r="O183" i="2"/>
  <c r="Q182" i="2"/>
  <c r="O182" i="2"/>
  <c r="P182" i="2" s="1"/>
  <c r="Q181" i="2"/>
  <c r="O181" i="2"/>
  <c r="Q180" i="2"/>
  <c r="O180" i="2"/>
  <c r="Q179" i="2"/>
  <c r="O179" i="2"/>
  <c r="Q178" i="2"/>
  <c r="O178" i="2"/>
  <c r="P178" i="2" s="1"/>
  <c r="Q177" i="2"/>
  <c r="O177" i="2"/>
  <c r="Q176" i="2"/>
  <c r="O176" i="2"/>
  <c r="Q175" i="2"/>
  <c r="O175" i="2"/>
  <c r="Q174" i="2"/>
  <c r="O174" i="2"/>
  <c r="Q173" i="2"/>
  <c r="O173" i="2"/>
  <c r="R173" i="2" s="1"/>
  <c r="Q172" i="2"/>
  <c r="O172" i="2"/>
  <c r="Q171" i="2"/>
  <c r="O171" i="2"/>
  <c r="Q170" i="2"/>
  <c r="O170" i="2"/>
  <c r="R170" i="2" s="1"/>
  <c r="Q169" i="2"/>
  <c r="O169" i="2"/>
  <c r="R169" i="2" s="1"/>
  <c r="Q168" i="2"/>
  <c r="O168" i="2"/>
  <c r="R168" i="2" s="1"/>
  <c r="Q167" i="2"/>
  <c r="O167" i="2"/>
  <c r="Q166" i="2"/>
  <c r="O166" i="2"/>
  <c r="Q165" i="2"/>
  <c r="O165" i="2"/>
  <c r="R165" i="2" s="1"/>
  <c r="Q164" i="2"/>
  <c r="O164" i="2"/>
  <c r="Q163" i="2"/>
  <c r="O163" i="2"/>
  <c r="Q162" i="2"/>
  <c r="O162" i="2"/>
  <c r="R162" i="2" s="1"/>
  <c r="Q161" i="2"/>
  <c r="O161" i="2"/>
  <c r="R161" i="2" s="1"/>
  <c r="Q160" i="2"/>
  <c r="O160" i="2"/>
  <c r="R160" i="2" s="1"/>
  <c r="Q159" i="2"/>
  <c r="O159" i="2"/>
  <c r="Q158" i="2"/>
  <c r="O158" i="2"/>
  <c r="Q157" i="2"/>
  <c r="O157" i="2"/>
  <c r="R157" i="2" s="1"/>
  <c r="Q156" i="2"/>
  <c r="O156" i="2"/>
  <c r="R156" i="2" s="1"/>
  <c r="Q155" i="2"/>
  <c r="O155" i="2"/>
  <c r="Q154" i="2"/>
  <c r="O154" i="2"/>
  <c r="P154" i="2" s="1"/>
  <c r="Q153" i="2"/>
  <c r="O153" i="2"/>
  <c r="R153" i="2" s="1"/>
  <c r="Q152" i="2"/>
  <c r="O152" i="2"/>
  <c r="Q151" i="2"/>
  <c r="O151" i="2"/>
  <c r="Q150" i="2"/>
  <c r="O150" i="2"/>
  <c r="Q149" i="2"/>
  <c r="O149" i="2"/>
  <c r="R149" i="2" s="1"/>
  <c r="Q148" i="2"/>
  <c r="O148" i="2"/>
  <c r="Q147" i="2"/>
  <c r="O147" i="2"/>
  <c r="R147" i="2" s="1"/>
  <c r="Q146" i="2"/>
  <c r="R146" i="2" s="1"/>
  <c r="O146" i="2"/>
  <c r="Q145" i="2"/>
  <c r="O145" i="2"/>
  <c r="R145" i="2" s="1"/>
  <c r="Q144" i="2"/>
  <c r="R144" i="2" s="1"/>
  <c r="O144" i="2"/>
  <c r="Q143" i="2"/>
  <c r="O143" i="2"/>
  <c r="Q142" i="2"/>
  <c r="R142" i="2" s="1"/>
  <c r="O142" i="2"/>
  <c r="Q141" i="2"/>
  <c r="O141" i="2"/>
  <c r="Q140" i="2"/>
  <c r="O140" i="2"/>
  <c r="Q139" i="2"/>
  <c r="O139" i="2"/>
  <c r="Q138" i="2"/>
  <c r="O138" i="2"/>
  <c r="Q137" i="2"/>
  <c r="O137" i="2"/>
  <c r="R137" i="2" s="1"/>
  <c r="Q136" i="2"/>
  <c r="O136" i="2"/>
  <c r="Q135" i="2"/>
  <c r="O135" i="2"/>
  <c r="R135" i="2" s="1"/>
  <c r="Q134" i="2"/>
  <c r="O134" i="2"/>
  <c r="Q133" i="2"/>
  <c r="O133" i="2"/>
  <c r="R133" i="2" s="1"/>
  <c r="Q132" i="2"/>
  <c r="O132" i="2"/>
  <c r="Q131" i="2"/>
  <c r="O131" i="2"/>
  <c r="P131" i="2" s="1"/>
  <c r="Q130" i="2"/>
  <c r="O130" i="2"/>
  <c r="Q129" i="2"/>
  <c r="O129" i="2"/>
  <c r="Q128" i="2"/>
  <c r="O128" i="2"/>
  <c r="Q127" i="2"/>
  <c r="O127" i="2"/>
  <c r="Q126" i="2"/>
  <c r="R126" i="2" s="1"/>
  <c r="O126" i="2"/>
  <c r="Q125" i="2"/>
  <c r="O125" i="2"/>
  <c r="Q124" i="2"/>
  <c r="O124" i="2"/>
  <c r="Q123" i="2"/>
  <c r="O123" i="2"/>
  <c r="Q122" i="2"/>
  <c r="O122" i="2"/>
  <c r="Q121" i="2"/>
  <c r="O121" i="2"/>
  <c r="R121" i="2" s="1"/>
  <c r="Q120" i="2"/>
  <c r="R120" i="2" s="1"/>
  <c r="O120" i="2"/>
  <c r="Q119" i="2"/>
  <c r="O119" i="2"/>
  <c r="R119" i="2" s="1"/>
  <c r="Q118" i="2"/>
  <c r="O118" i="2"/>
  <c r="Q117" i="2"/>
  <c r="O117" i="2"/>
  <c r="R117" i="2" s="1"/>
  <c r="Q116" i="2"/>
  <c r="O116" i="2"/>
  <c r="R116" i="2" s="1"/>
  <c r="Q115" i="2"/>
  <c r="O115" i="2"/>
  <c r="Q114" i="2"/>
  <c r="O114" i="2"/>
  <c r="Q113" i="2"/>
  <c r="O113" i="2"/>
  <c r="Q112" i="2"/>
  <c r="O112" i="2"/>
  <c r="Q111" i="2"/>
  <c r="O111" i="2"/>
  <c r="Q110" i="2"/>
  <c r="O110" i="2"/>
  <c r="Q109" i="2"/>
  <c r="O109" i="2"/>
  <c r="R109" i="2" s="1"/>
  <c r="Q108" i="2"/>
  <c r="O108" i="2"/>
  <c r="Q107" i="2"/>
  <c r="O107" i="2"/>
  <c r="Q106" i="2"/>
  <c r="O106" i="2"/>
  <c r="Q105" i="2"/>
  <c r="O105" i="2"/>
  <c r="R105" i="2" s="1"/>
  <c r="Q104" i="2"/>
  <c r="O104" i="2"/>
  <c r="R104" i="2" s="1"/>
  <c r="Q103" i="2"/>
  <c r="R103" i="2" s="1"/>
  <c r="P103" i="2"/>
  <c r="O103" i="2"/>
  <c r="Q102" i="2"/>
  <c r="O102" i="2"/>
  <c r="Q101" i="2"/>
  <c r="O101" i="2"/>
  <c r="Q100" i="2"/>
  <c r="O100" i="2"/>
  <c r="Q99" i="2"/>
  <c r="O99" i="2"/>
  <c r="Q98" i="2"/>
  <c r="O98" i="2"/>
  <c r="R98" i="2" s="1"/>
  <c r="Q97" i="2"/>
  <c r="O97" i="2"/>
  <c r="Q96" i="2"/>
  <c r="O96" i="2"/>
  <c r="Q95" i="2"/>
  <c r="O95" i="2"/>
  <c r="Q94" i="2"/>
  <c r="O94" i="2"/>
  <c r="Q93" i="2"/>
  <c r="O93" i="2"/>
  <c r="Q92" i="2"/>
  <c r="O92" i="2"/>
  <c r="Q91" i="2"/>
  <c r="O91" i="2"/>
  <c r="Q90" i="2"/>
  <c r="O90" i="2"/>
  <c r="Q89" i="2"/>
  <c r="O89" i="2"/>
  <c r="R89" i="2" s="1"/>
  <c r="Q88" i="2"/>
  <c r="O88" i="2"/>
  <c r="Q87" i="2"/>
  <c r="O87" i="2"/>
  <c r="P87" i="2" s="1"/>
  <c r="Q86" i="2"/>
  <c r="O86" i="2"/>
  <c r="Q85" i="2"/>
  <c r="O85" i="2"/>
  <c r="R85" i="2" s="1"/>
  <c r="Q84" i="2"/>
  <c r="O84" i="2"/>
  <c r="R84" i="2" s="1"/>
  <c r="Q83" i="2"/>
  <c r="O83" i="2"/>
  <c r="Q82" i="2"/>
  <c r="O82" i="2"/>
  <c r="P82" i="2" s="1"/>
  <c r="Q81" i="2"/>
  <c r="O81" i="2"/>
  <c r="Q80" i="2"/>
  <c r="O80" i="2"/>
  <c r="Q79" i="2"/>
  <c r="O79" i="2"/>
  <c r="Q78" i="2"/>
  <c r="O78" i="2"/>
  <c r="P78" i="2" s="1"/>
  <c r="Q77" i="2"/>
  <c r="O77" i="2"/>
  <c r="R77" i="2" s="1"/>
  <c r="Q76" i="2"/>
  <c r="O76" i="2"/>
  <c r="Q75" i="2"/>
  <c r="O75" i="2"/>
  <c r="Q74" i="2"/>
  <c r="O74" i="2"/>
  <c r="Q73" i="2"/>
  <c r="O73" i="2"/>
  <c r="R73" i="2" s="1"/>
  <c r="Q72" i="2"/>
  <c r="O72" i="2"/>
  <c r="R72" i="2" s="1"/>
  <c r="Q71" i="2"/>
  <c r="O71" i="2"/>
  <c r="P71" i="2" s="1"/>
  <c r="Q70" i="2"/>
  <c r="O70" i="2"/>
  <c r="Q69" i="2"/>
  <c r="O69" i="2"/>
  <c r="R69" i="2" s="1"/>
  <c r="Q68" i="2"/>
  <c r="R68" i="2" s="1"/>
  <c r="O68" i="2"/>
  <c r="Q67" i="2"/>
  <c r="O67" i="2"/>
  <c r="Q66" i="2"/>
  <c r="O66" i="2"/>
  <c r="R66" i="2" s="1"/>
  <c r="Q65" i="2"/>
  <c r="O65" i="2"/>
  <c r="Q64" i="2"/>
  <c r="O64" i="2"/>
  <c r="Q63" i="2"/>
  <c r="O63" i="2"/>
  <c r="Q62" i="2"/>
  <c r="O62" i="2"/>
  <c r="Q61" i="2"/>
  <c r="O61" i="2"/>
  <c r="Q60" i="2"/>
  <c r="O60" i="2"/>
  <c r="Q59" i="2"/>
  <c r="O59" i="2"/>
  <c r="Q58" i="2"/>
  <c r="O58" i="2"/>
  <c r="Q57" i="2"/>
  <c r="O57" i="2"/>
  <c r="R57" i="2" s="1"/>
  <c r="Q56" i="2"/>
  <c r="R56" i="2" s="1"/>
  <c r="O56" i="2"/>
  <c r="Q55" i="2"/>
  <c r="O55" i="2"/>
  <c r="R55" i="2" s="1"/>
  <c r="Q54" i="2"/>
  <c r="O54" i="2"/>
  <c r="Q53" i="2"/>
  <c r="O53" i="2"/>
  <c r="Q52" i="2"/>
  <c r="O52" i="2"/>
  <c r="R52" i="2" s="1"/>
  <c r="Q51" i="2"/>
  <c r="O51" i="2"/>
  <c r="R51" i="2" s="1"/>
  <c r="Q50" i="2"/>
  <c r="O50" i="2"/>
  <c r="Q49" i="2"/>
  <c r="O49" i="2"/>
  <c r="R49" i="2" s="1"/>
  <c r="Q48" i="2"/>
  <c r="O48" i="2"/>
  <c r="Q47" i="2"/>
  <c r="O47" i="2"/>
  <c r="Q46" i="2"/>
  <c r="O46" i="2"/>
  <c r="Q45" i="2"/>
  <c r="O45" i="2"/>
  <c r="R45" i="2" s="1"/>
  <c r="Q44" i="2"/>
  <c r="O44" i="2"/>
  <c r="Q43" i="2"/>
  <c r="O43" i="2"/>
  <c r="Q42" i="2"/>
  <c r="O42" i="2"/>
  <c r="Q41" i="2"/>
  <c r="O41" i="2"/>
  <c r="R41" i="2" s="1"/>
  <c r="Q40" i="2"/>
  <c r="O40" i="2"/>
  <c r="Q39" i="2"/>
  <c r="R39" i="2" s="1"/>
  <c r="P39" i="2"/>
  <c r="O39" i="2"/>
  <c r="Q38" i="2"/>
  <c r="O38" i="2"/>
  <c r="Q35" i="2"/>
  <c r="O35" i="2"/>
  <c r="Q34" i="2"/>
  <c r="O34" i="2"/>
  <c r="Q33" i="2"/>
  <c r="O33" i="2"/>
  <c r="Q32" i="2"/>
  <c r="O32" i="2"/>
  <c r="Q31" i="2"/>
  <c r="O31" i="2"/>
  <c r="Q30" i="2"/>
  <c r="O30" i="2"/>
  <c r="P30" i="2" s="1"/>
  <c r="Q29" i="2"/>
  <c r="O29" i="2"/>
  <c r="Q28" i="2"/>
  <c r="O28" i="2"/>
  <c r="Q27" i="2"/>
  <c r="O27" i="2"/>
  <c r="Q26" i="2"/>
  <c r="O26" i="2"/>
  <c r="P26" i="2" s="1"/>
  <c r="Q25" i="2"/>
  <c r="O25" i="2"/>
  <c r="Q24" i="2"/>
  <c r="O24" i="2"/>
  <c r="Q23" i="2"/>
  <c r="O23" i="2"/>
  <c r="Q22" i="2"/>
  <c r="O22" i="2"/>
  <c r="Q21" i="2"/>
  <c r="O21" i="2"/>
  <c r="Q20" i="2"/>
  <c r="O20" i="2"/>
  <c r="Q19" i="2"/>
  <c r="O19" i="2"/>
  <c r="Q18" i="2"/>
  <c r="O18" i="2"/>
  <c r="P18" i="2" s="1"/>
  <c r="Q17" i="2"/>
  <c r="O17" i="2"/>
  <c r="Q16" i="2"/>
  <c r="O16" i="2"/>
  <c r="Q15" i="2"/>
  <c r="O15" i="2"/>
  <c r="P15" i="2" s="1"/>
  <c r="Q14" i="2"/>
  <c r="O14" i="2"/>
  <c r="P14" i="2" s="1"/>
  <c r="Q13" i="2"/>
  <c r="O13" i="2"/>
  <c r="Q12" i="2"/>
  <c r="O12" i="2"/>
  <c r="Q11" i="2"/>
  <c r="O11" i="2"/>
  <c r="P11" i="2" s="1"/>
  <c r="Q10" i="2"/>
  <c r="O10" i="2"/>
  <c r="Q9" i="2"/>
  <c r="O9" i="2"/>
  <c r="Q8" i="2"/>
  <c r="O8" i="2"/>
  <c r="Q7" i="2"/>
  <c r="O7" i="2"/>
  <c r="Q6" i="2"/>
  <c r="O6" i="2"/>
  <c r="O5" i="2"/>
  <c r="A253" i="2"/>
  <c r="P253" i="2" s="1"/>
  <c r="A252" i="2"/>
  <c r="A251" i="2"/>
  <c r="A250" i="2"/>
  <c r="A249" i="2"/>
  <c r="P249" i="2" s="1"/>
  <c r="A248" i="2"/>
  <c r="P248" i="2" s="1"/>
  <c r="A247" i="2"/>
  <c r="A246" i="2"/>
  <c r="A245" i="2"/>
  <c r="P245" i="2" s="1"/>
  <c r="A244" i="2"/>
  <c r="A243" i="2"/>
  <c r="A242" i="2"/>
  <c r="A241" i="2"/>
  <c r="A240" i="2"/>
  <c r="A239" i="2"/>
  <c r="A238" i="2"/>
  <c r="R238" i="2" s="1"/>
  <c r="A237" i="2"/>
  <c r="R237" i="2" s="1"/>
  <c r="A236" i="2"/>
  <c r="R236" i="2" s="1"/>
  <c r="A235" i="2"/>
  <c r="A234" i="2"/>
  <c r="R234" i="2" s="1"/>
  <c r="A233" i="2"/>
  <c r="A232" i="2"/>
  <c r="R232" i="2" s="1"/>
  <c r="A231" i="2"/>
  <c r="A230" i="2"/>
  <c r="A229" i="2"/>
  <c r="R229" i="2" s="1"/>
  <c r="A228" i="2"/>
  <c r="R228" i="2" s="1"/>
  <c r="A227" i="2"/>
  <c r="A226" i="2"/>
  <c r="A225" i="2"/>
  <c r="R225" i="2" s="1"/>
  <c r="A224" i="2"/>
  <c r="R224" i="2" s="1"/>
  <c r="A223" i="2"/>
  <c r="A222" i="2"/>
  <c r="R222" i="2" s="1"/>
  <c r="A221" i="2"/>
  <c r="A220" i="2"/>
  <c r="R220" i="2" s="1"/>
  <c r="A219" i="2"/>
  <c r="A218" i="2"/>
  <c r="A217" i="2"/>
  <c r="A216" i="2"/>
  <c r="P216" i="2" s="1"/>
  <c r="A215" i="2"/>
  <c r="A214" i="2"/>
  <c r="R214" i="2" s="1"/>
  <c r="A213" i="2"/>
  <c r="R213" i="2" s="1"/>
  <c r="A212" i="2"/>
  <c r="R212" i="2" s="1"/>
  <c r="A211" i="2"/>
  <c r="A210" i="2"/>
  <c r="A209" i="2"/>
  <c r="A208" i="2"/>
  <c r="A207" i="2"/>
  <c r="A206" i="2"/>
  <c r="R206" i="2" s="1"/>
  <c r="A205" i="2"/>
  <c r="A204" i="2"/>
  <c r="R204" i="2" s="1"/>
  <c r="A203" i="2"/>
  <c r="A202" i="2"/>
  <c r="A201" i="2"/>
  <c r="P201" i="2" s="1"/>
  <c r="A200" i="2"/>
  <c r="P200" i="2" s="1"/>
  <c r="A199" i="2"/>
  <c r="A198" i="2"/>
  <c r="A197" i="2"/>
  <c r="P197" i="2" s="1"/>
  <c r="A196" i="2"/>
  <c r="A195" i="2"/>
  <c r="A194" i="2"/>
  <c r="A193" i="2"/>
  <c r="P193" i="2" s="1"/>
  <c r="A192" i="2"/>
  <c r="P192" i="2" s="1"/>
  <c r="A191" i="2"/>
  <c r="A190" i="2"/>
  <c r="A189" i="2"/>
  <c r="A188" i="2"/>
  <c r="A187" i="2"/>
  <c r="A186" i="2"/>
  <c r="A185" i="2"/>
  <c r="P185" i="2" s="1"/>
  <c r="A184" i="2"/>
  <c r="P184" i="2" s="1"/>
  <c r="A183" i="2"/>
  <c r="A182" i="2"/>
  <c r="A181" i="2"/>
  <c r="P181" i="2" s="1"/>
  <c r="A180" i="2"/>
  <c r="A179" i="2"/>
  <c r="A178" i="2"/>
  <c r="A177" i="2"/>
  <c r="P177" i="2" s="1"/>
  <c r="A176" i="2"/>
  <c r="P176" i="2" s="1"/>
  <c r="A175" i="2"/>
  <c r="A174" i="2"/>
  <c r="A173" i="2"/>
  <c r="P173" i="2" s="1"/>
  <c r="A172" i="2"/>
  <c r="A171" i="2"/>
  <c r="A170" i="2"/>
  <c r="A169" i="2"/>
  <c r="P169" i="2" s="1"/>
  <c r="A168" i="2"/>
  <c r="P168" i="2" s="1"/>
  <c r="A167" i="2"/>
  <c r="A166" i="2"/>
  <c r="A165" i="2"/>
  <c r="P165" i="2" s="1"/>
  <c r="A164" i="2"/>
  <c r="A163" i="2"/>
  <c r="A162" i="2"/>
  <c r="A161" i="2"/>
  <c r="A160" i="2"/>
  <c r="P160" i="2" s="1"/>
  <c r="A159" i="2"/>
  <c r="A158" i="2"/>
  <c r="A157" i="2"/>
  <c r="A156" i="2"/>
  <c r="A155" i="2"/>
  <c r="A154" i="2"/>
  <c r="A153" i="2"/>
  <c r="P153" i="2" s="1"/>
  <c r="A152" i="2"/>
  <c r="A151" i="2"/>
  <c r="A150" i="2"/>
  <c r="A149" i="2"/>
  <c r="P149" i="2" s="1"/>
  <c r="A148" i="2"/>
  <c r="P148" i="2" s="1"/>
  <c r="A147" i="2"/>
  <c r="A146" i="2"/>
  <c r="A145" i="2"/>
  <c r="P145" i="2" s="1"/>
  <c r="A144" i="2"/>
  <c r="A143" i="2"/>
  <c r="A142" i="2"/>
  <c r="A141" i="2"/>
  <c r="P141" i="2" s="1"/>
  <c r="A140" i="2"/>
  <c r="A139" i="2"/>
  <c r="A138" i="2"/>
  <c r="A137" i="2"/>
  <c r="P137" i="2" s="1"/>
  <c r="A136" i="2"/>
  <c r="A135" i="2"/>
  <c r="A134" i="2"/>
  <c r="A133" i="2"/>
  <c r="P133" i="2" s="1"/>
  <c r="A132" i="2"/>
  <c r="P132" i="2" s="1"/>
  <c r="A131" i="2"/>
  <c r="A130" i="2"/>
  <c r="A129" i="2"/>
  <c r="P129" i="2" s="1"/>
  <c r="A128" i="2"/>
  <c r="A127" i="2"/>
  <c r="A126" i="2"/>
  <c r="A125" i="2"/>
  <c r="P125" i="2" s="1"/>
  <c r="A124" i="2"/>
  <c r="A123" i="2"/>
  <c r="A122" i="2"/>
  <c r="A121" i="2"/>
  <c r="P121" i="2" s="1"/>
  <c r="A120" i="2"/>
  <c r="A119" i="2"/>
  <c r="A118" i="2"/>
  <c r="A117" i="2"/>
  <c r="A116" i="2"/>
  <c r="P116" i="2" s="1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P101" i="2" s="1"/>
  <c r="A100" i="2"/>
  <c r="P100" i="2" s="1"/>
  <c r="A99" i="2"/>
  <c r="A98" i="2"/>
  <c r="A97" i="2"/>
  <c r="P97" i="2" s="1"/>
  <c r="A96" i="2"/>
  <c r="A95" i="2"/>
  <c r="A94" i="2"/>
  <c r="A93" i="2"/>
  <c r="P93" i="2" s="1"/>
  <c r="A92" i="2"/>
  <c r="A91" i="2"/>
  <c r="A90" i="2"/>
  <c r="A89" i="2"/>
  <c r="P89" i="2" s="1"/>
  <c r="A88" i="2"/>
  <c r="A87" i="2"/>
  <c r="A86" i="2"/>
  <c r="A85" i="2"/>
  <c r="P85" i="2" s="1"/>
  <c r="A84" i="2"/>
  <c r="P84" i="2" s="1"/>
  <c r="A83" i="2"/>
  <c r="A82" i="2"/>
  <c r="A81" i="2"/>
  <c r="P81" i="2" s="1"/>
  <c r="A80" i="2"/>
  <c r="A79" i="2"/>
  <c r="A78" i="2"/>
  <c r="A77" i="2"/>
  <c r="P77" i="2" s="1"/>
  <c r="A76" i="2"/>
  <c r="A75" i="2"/>
  <c r="A74" i="2"/>
  <c r="A73" i="2"/>
  <c r="P73" i="2" s="1"/>
  <c r="A72" i="2"/>
  <c r="A71" i="2"/>
  <c r="A70" i="2"/>
  <c r="A69" i="2"/>
  <c r="A68" i="2"/>
  <c r="P68" i="2" s="1"/>
  <c r="A67" i="2"/>
  <c r="A66" i="2"/>
  <c r="A65" i="2"/>
  <c r="P65" i="2" s="1"/>
  <c r="A64" i="2"/>
  <c r="A63" i="2"/>
  <c r="A62" i="2"/>
  <c r="A61" i="2"/>
  <c r="P61" i="2" s="1"/>
  <c r="A60" i="2"/>
  <c r="A59" i="2"/>
  <c r="A58" i="2"/>
  <c r="A57" i="2"/>
  <c r="P57" i="2" s="1"/>
  <c r="A56" i="2"/>
  <c r="A55" i="2"/>
  <c r="A54" i="2"/>
  <c r="A53" i="2"/>
  <c r="P53" i="2" s="1"/>
  <c r="A52" i="2"/>
  <c r="P52" i="2" s="1"/>
  <c r="A51" i="2"/>
  <c r="A50" i="2"/>
  <c r="A49" i="2"/>
  <c r="P49" i="2" s="1"/>
  <c r="A48" i="2"/>
  <c r="A47" i="2"/>
  <c r="A46" i="2"/>
  <c r="A45" i="2"/>
  <c r="P45" i="2" s="1"/>
  <c r="A44" i="2"/>
  <c r="A43" i="2"/>
  <c r="A42" i="2"/>
  <c r="A41" i="2"/>
  <c r="P41" i="2" s="1"/>
  <c r="A40" i="2"/>
  <c r="A39" i="2"/>
  <c r="A38" i="2"/>
  <c r="A37" i="2"/>
  <c r="A36" i="2"/>
  <c r="A35" i="2"/>
  <c r="A34" i="2"/>
  <c r="A33" i="2"/>
  <c r="P33" i="2" s="1"/>
  <c r="A32" i="2"/>
  <c r="A31" i="2"/>
  <c r="A30" i="2"/>
  <c r="A29" i="2"/>
  <c r="P29" i="2" s="1"/>
  <c r="A28" i="2"/>
  <c r="A27" i="2"/>
  <c r="A26" i="2"/>
  <c r="A25" i="2"/>
  <c r="A24" i="2"/>
  <c r="A23" i="2"/>
  <c r="P23" i="2" s="1"/>
  <c r="A22" i="2"/>
  <c r="A21" i="2"/>
  <c r="P21" i="2" s="1"/>
  <c r="A20" i="2"/>
  <c r="P20" i="2" s="1"/>
  <c r="A19" i="2"/>
  <c r="A18" i="2"/>
  <c r="A17" i="2"/>
  <c r="P17" i="2" s="1"/>
  <c r="A16" i="2"/>
  <c r="A15" i="2"/>
  <c r="A14" i="2"/>
  <c r="A13" i="2"/>
  <c r="P13" i="2" s="1"/>
  <c r="A12" i="2"/>
  <c r="A11" i="2"/>
  <c r="A10" i="2"/>
  <c r="A9" i="2"/>
  <c r="P9" i="2" s="1"/>
  <c r="A8" i="2"/>
  <c r="A7" i="2"/>
  <c r="A6" i="2"/>
  <c r="A5" i="2"/>
  <c r="P5" i="2" s="1"/>
  <c r="C2" i="2"/>
  <c r="P105" i="2" l="1"/>
  <c r="P109" i="2"/>
  <c r="P113" i="2"/>
  <c r="P117" i="2"/>
  <c r="P94" i="2"/>
  <c r="R94" i="2"/>
  <c r="R115" i="2"/>
  <c r="P237" i="2"/>
  <c r="R74" i="2"/>
  <c r="R76" i="2"/>
  <c r="P158" i="2"/>
  <c r="R158" i="2"/>
  <c r="R164" i="2"/>
  <c r="R174" i="2"/>
  <c r="R176" i="2"/>
  <c r="P46" i="2"/>
  <c r="P50" i="2"/>
  <c r="R67" i="2"/>
  <c r="R100" i="2"/>
  <c r="P110" i="2"/>
  <c r="P114" i="2"/>
  <c r="R127" i="2"/>
  <c r="R143" i="2"/>
  <c r="R151" i="2"/>
  <c r="R185" i="2"/>
  <c r="R186" i="2"/>
  <c r="R196" i="2"/>
  <c r="R200" i="2"/>
  <c r="R218" i="2"/>
  <c r="P246" i="2"/>
  <c r="P250" i="2"/>
  <c r="P7" i="2"/>
  <c r="P151" i="2"/>
  <c r="R207" i="2"/>
  <c r="R219" i="2"/>
  <c r="R223" i="2"/>
  <c r="R227" i="2"/>
  <c r="P6" i="2"/>
  <c r="P31" i="2"/>
  <c r="P35" i="2"/>
  <c r="R42" i="2"/>
  <c r="R44" i="2"/>
  <c r="P62" i="2"/>
  <c r="R71" i="2"/>
  <c r="R83" i="2"/>
  <c r="P99" i="2"/>
  <c r="R101" i="2"/>
  <c r="R106" i="2"/>
  <c r="P126" i="2"/>
  <c r="P130" i="2"/>
  <c r="R132" i="2"/>
  <c r="P146" i="2"/>
  <c r="R148" i="2"/>
  <c r="R159" i="2"/>
  <c r="R183" i="2"/>
  <c r="R189" i="2"/>
  <c r="R197" i="2"/>
  <c r="P199" i="2"/>
  <c r="R201" i="2"/>
  <c r="P227" i="2"/>
  <c r="P231" i="2"/>
  <c r="R130" i="2"/>
  <c r="D2" i="2"/>
  <c r="R208" i="2"/>
  <c r="P208" i="2"/>
  <c r="R240" i="2"/>
  <c r="P240" i="2"/>
  <c r="P48" i="2"/>
  <c r="R48" i="2"/>
  <c r="P64" i="2"/>
  <c r="R64" i="2"/>
  <c r="P88" i="2"/>
  <c r="P90" i="2"/>
  <c r="R90" i="2"/>
  <c r="P92" i="2"/>
  <c r="P138" i="2"/>
  <c r="R138" i="2"/>
  <c r="P140" i="2"/>
  <c r="P155" i="2"/>
  <c r="R155" i="2"/>
  <c r="P180" i="2"/>
  <c r="R180" i="2"/>
  <c r="P187" i="2"/>
  <c r="R187" i="2"/>
  <c r="P202" i="2"/>
  <c r="R202" i="2"/>
  <c r="P204" i="2"/>
  <c r="R62" i="2"/>
  <c r="R178" i="2"/>
  <c r="P25" i="2"/>
  <c r="P69" i="2"/>
  <c r="P157" i="2"/>
  <c r="P161" i="2"/>
  <c r="P189" i="2"/>
  <c r="R205" i="2"/>
  <c r="P205" i="2"/>
  <c r="R209" i="2"/>
  <c r="P209" i="2"/>
  <c r="R217" i="2"/>
  <c r="P217" i="2"/>
  <c r="R221" i="2"/>
  <c r="P221" i="2"/>
  <c r="R233" i="2"/>
  <c r="P233" i="2"/>
  <c r="R241" i="2"/>
  <c r="P241" i="2"/>
  <c r="P8" i="2"/>
  <c r="P38" i="2"/>
  <c r="R38" i="2"/>
  <c r="P43" i="2"/>
  <c r="R43" i="2"/>
  <c r="P55" i="2"/>
  <c r="P80" i="2"/>
  <c r="R80" i="2"/>
  <c r="P96" i="2"/>
  <c r="R96" i="2"/>
  <c r="P112" i="2"/>
  <c r="R112" i="2"/>
  <c r="P150" i="2"/>
  <c r="R150" i="2"/>
  <c r="P171" i="2"/>
  <c r="R171" i="2"/>
  <c r="P220" i="2"/>
  <c r="P225" i="2"/>
  <c r="P232" i="2"/>
  <c r="P236" i="2"/>
  <c r="R87" i="2"/>
  <c r="R140" i="2"/>
  <c r="R230" i="2"/>
  <c r="P24" i="2"/>
  <c r="P28" i="2"/>
  <c r="P40" i="2"/>
  <c r="P47" i="2"/>
  <c r="R47" i="2"/>
  <c r="P63" i="2"/>
  <c r="R63" i="2"/>
  <c r="R65" i="2"/>
  <c r="P70" i="2"/>
  <c r="R70" i="2"/>
  <c r="P75" i="2"/>
  <c r="R75" i="2"/>
  <c r="P122" i="2"/>
  <c r="R122" i="2"/>
  <c r="P124" i="2"/>
  <c r="P128" i="2"/>
  <c r="R128" i="2"/>
  <c r="P166" i="2"/>
  <c r="R166" i="2"/>
  <c r="P224" i="2"/>
  <c r="P229" i="2"/>
  <c r="P252" i="2"/>
  <c r="R46" i="2"/>
  <c r="R78" i="2"/>
  <c r="R88" i="2"/>
  <c r="R99" i="2"/>
  <c r="R110" i="2"/>
  <c r="R131" i="2"/>
  <c r="P119" i="2"/>
  <c r="P135" i="2"/>
  <c r="R235" i="2"/>
  <c r="R239" i="2"/>
  <c r="P16" i="2"/>
  <c r="P32" i="2"/>
  <c r="R53" i="2"/>
  <c r="P56" i="2"/>
  <c r="P58" i="2"/>
  <c r="R58" i="2"/>
  <c r="P60" i="2"/>
  <c r="P67" i="2"/>
  <c r="P72" i="2"/>
  <c r="P79" i="2"/>
  <c r="R79" i="2"/>
  <c r="R81" i="2"/>
  <c r="P95" i="2"/>
  <c r="R95" i="2"/>
  <c r="R97" i="2"/>
  <c r="P102" i="2"/>
  <c r="R102" i="2"/>
  <c r="P107" i="2"/>
  <c r="R107" i="2"/>
  <c r="P147" i="2"/>
  <c r="P183" i="2"/>
  <c r="P213" i="2"/>
  <c r="P215" i="2"/>
  <c r="R50" i="2"/>
  <c r="R60" i="2"/>
  <c r="R82" i="2"/>
  <c r="R92" i="2"/>
  <c r="R114" i="2"/>
  <c r="R124" i="2"/>
  <c r="R216" i="2"/>
  <c r="P104" i="2"/>
  <c r="P111" i="2"/>
  <c r="R113" i="2"/>
  <c r="P139" i="2"/>
  <c r="R141" i="2"/>
  <c r="P156" i="2"/>
  <c r="P163" i="2"/>
  <c r="P175" i="2"/>
  <c r="R193" i="2"/>
  <c r="P203" i="2"/>
  <c r="P212" i="2"/>
  <c r="P219" i="2"/>
  <c r="P247" i="2"/>
  <c r="R111" i="2"/>
  <c r="R154" i="2"/>
  <c r="R175" i="2"/>
  <c r="P10" i="2"/>
  <c r="P12" i="2"/>
  <c r="P19" i="2"/>
  <c r="P22" i="2"/>
  <c r="P27" i="2"/>
  <c r="P34" i="2"/>
  <c r="P42" i="2"/>
  <c r="P44" i="2"/>
  <c r="P51" i="2"/>
  <c r="P54" i="2"/>
  <c r="P59" i="2"/>
  <c r="R61" i="2"/>
  <c r="P66" i="2"/>
  <c r="P74" i="2"/>
  <c r="P76" i="2"/>
  <c r="P83" i="2"/>
  <c r="P86" i="2"/>
  <c r="P91" i="2"/>
  <c r="R93" i="2"/>
  <c r="P98" i="2"/>
  <c r="P106" i="2"/>
  <c r="P108" i="2"/>
  <c r="P115" i="2"/>
  <c r="P118" i="2"/>
  <c r="P123" i="2"/>
  <c r="R125" i="2"/>
  <c r="R129" i="2"/>
  <c r="P134" i="2"/>
  <c r="P136" i="2"/>
  <c r="P143" i="2"/>
  <c r="P167" i="2"/>
  <c r="P170" i="2"/>
  <c r="P172" i="2"/>
  <c r="R177" i="2"/>
  <c r="R181" i="2"/>
  <c r="P186" i="2"/>
  <c r="P188" i="2"/>
  <c r="P190" i="2"/>
  <c r="P195" i="2"/>
  <c r="P207" i="2"/>
  <c r="P214" i="2"/>
  <c r="P230" i="2"/>
  <c r="P235" i="2"/>
  <c r="P242" i="2"/>
  <c r="P244" i="2"/>
  <c r="P251" i="2"/>
  <c r="R54" i="2"/>
  <c r="R59" i="2"/>
  <c r="R86" i="2"/>
  <c r="R91" i="2"/>
  <c r="R118" i="2"/>
  <c r="R123" i="2"/>
  <c r="R134" i="2"/>
  <c r="R139" i="2"/>
  <c r="R182" i="2"/>
  <c r="R198" i="2"/>
  <c r="R203" i="2"/>
  <c r="P120" i="2"/>
  <c r="P127" i="2"/>
  <c r="P142" i="2"/>
  <c r="P144" i="2"/>
  <c r="P152" i="2"/>
  <c r="P159" i="2"/>
  <c r="P162" i="2"/>
  <c r="P164" i="2"/>
  <c r="P174" i="2"/>
  <c r="P179" i="2"/>
  <c r="P191" i="2"/>
  <c r="P194" i="2"/>
  <c r="P196" i="2"/>
  <c r="P206" i="2"/>
  <c r="P211" i="2"/>
  <c r="P223" i="2"/>
  <c r="P226" i="2"/>
  <c r="P228" i="2"/>
  <c r="P238" i="2"/>
  <c r="P243" i="2"/>
  <c r="Q6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113" i="1"/>
  <c r="C2" i="1"/>
  <c r="A5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R139" i="1" s="1"/>
  <c r="A138" i="1"/>
  <c r="A137" i="1"/>
  <c r="A136" i="1"/>
  <c r="A135" i="1"/>
  <c r="A134" i="1"/>
  <c r="A133" i="1"/>
  <c r="A132" i="1"/>
  <c r="A131" i="1"/>
  <c r="A130" i="1"/>
  <c r="A129" i="1"/>
  <c r="A128" i="1"/>
  <c r="A127" i="1"/>
  <c r="R127" i="1" s="1"/>
  <c r="A126" i="1"/>
  <c r="A125" i="1"/>
  <c r="A124" i="1"/>
  <c r="A123" i="1"/>
  <c r="R123" i="1" s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R111" i="1" s="1"/>
  <c r="O110" i="1"/>
  <c r="O109" i="1"/>
  <c r="O108" i="1"/>
  <c r="O107" i="1"/>
  <c r="R107" i="1" s="1"/>
  <c r="O106" i="1"/>
  <c r="O105" i="1"/>
  <c r="O104" i="1"/>
  <c r="O103" i="1"/>
  <c r="O102" i="1"/>
  <c r="O101" i="1"/>
  <c r="O100" i="1"/>
  <c r="O99" i="1"/>
  <c r="O98" i="1"/>
  <c r="O97" i="1"/>
  <c r="O96" i="1"/>
  <c r="O95" i="1"/>
  <c r="R95" i="1" s="1"/>
  <c r="O94" i="1"/>
  <c r="O93" i="1"/>
  <c r="O92" i="1"/>
  <c r="O91" i="1"/>
  <c r="R91" i="1" s="1"/>
  <c r="O90" i="1"/>
  <c r="O89" i="1"/>
  <c r="O88" i="1"/>
  <c r="O87" i="1"/>
  <c r="O86" i="1"/>
  <c r="O85" i="1"/>
  <c r="O84" i="1"/>
  <c r="O83" i="1"/>
  <c r="O82" i="1"/>
  <c r="O81" i="1"/>
  <c r="O80" i="1"/>
  <c r="O79" i="1"/>
  <c r="R79" i="1" s="1"/>
  <c r="O78" i="1"/>
  <c r="O77" i="1"/>
  <c r="O76" i="1"/>
  <c r="O75" i="1"/>
  <c r="R75" i="1" s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R59" i="1" s="1"/>
  <c r="O58" i="1"/>
  <c r="O57" i="1"/>
  <c r="O56" i="1"/>
  <c r="O55" i="1"/>
  <c r="O54" i="1"/>
  <c r="O53" i="1"/>
  <c r="O52" i="1"/>
  <c r="O51" i="1"/>
  <c r="R51" i="1" s="1"/>
  <c r="O50" i="1"/>
  <c r="O49" i="1"/>
  <c r="O48" i="1"/>
  <c r="R48" i="1" s="1"/>
  <c r="O47" i="1"/>
  <c r="O46" i="1"/>
  <c r="O45" i="1"/>
  <c r="O44" i="1"/>
  <c r="O43" i="1"/>
  <c r="R43" i="1" s="1"/>
  <c r="O42" i="1"/>
  <c r="O41" i="1"/>
  <c r="O40" i="1"/>
  <c r="O39" i="1"/>
  <c r="O38" i="1"/>
  <c r="O37" i="1"/>
  <c r="O36" i="1"/>
  <c r="O35" i="1"/>
  <c r="R35" i="1" s="1"/>
  <c r="O34" i="1"/>
  <c r="O33" i="1"/>
  <c r="O32" i="1"/>
  <c r="R32" i="1" s="1"/>
  <c r="O31" i="1"/>
  <c r="O30" i="1"/>
  <c r="O29" i="1"/>
  <c r="O28" i="1"/>
  <c r="O27" i="1"/>
  <c r="R27" i="1" s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R24" i="1" l="1"/>
  <c r="R28" i="1"/>
  <c r="R36" i="1"/>
  <c r="R40" i="1"/>
  <c r="R44" i="1"/>
  <c r="R52" i="1"/>
  <c r="R56" i="1"/>
  <c r="R60" i="1"/>
  <c r="R64" i="1"/>
  <c r="R68" i="1"/>
  <c r="R72" i="1"/>
  <c r="R76" i="1"/>
  <c r="R80" i="1"/>
  <c r="R84" i="1"/>
  <c r="R88" i="1"/>
  <c r="R92" i="1"/>
  <c r="R96" i="1"/>
  <c r="R100" i="1"/>
  <c r="R104" i="1"/>
  <c r="R108" i="1"/>
  <c r="R112" i="1"/>
  <c r="R116" i="1"/>
  <c r="R120" i="1"/>
  <c r="R124" i="1"/>
  <c r="R132" i="1"/>
  <c r="R136" i="1"/>
  <c r="R25" i="1"/>
  <c r="R29" i="1"/>
  <c r="R33" i="1"/>
  <c r="R37" i="1"/>
  <c r="R41" i="1"/>
  <c r="R45" i="1"/>
  <c r="R49" i="1"/>
  <c r="R53" i="1"/>
  <c r="R57" i="1"/>
  <c r="R61" i="1"/>
  <c r="R65" i="1"/>
  <c r="R69" i="1"/>
  <c r="R73" i="1"/>
  <c r="R77" i="1"/>
  <c r="R81" i="1"/>
  <c r="R85" i="1"/>
  <c r="R89" i="1"/>
  <c r="R93" i="1"/>
  <c r="R97" i="1"/>
  <c r="R101" i="1"/>
  <c r="R105" i="1"/>
  <c r="R109" i="1"/>
  <c r="R113" i="1"/>
  <c r="R117" i="1"/>
  <c r="R121" i="1"/>
  <c r="R125" i="1"/>
  <c r="R129" i="1"/>
  <c r="R133" i="1"/>
  <c r="R137" i="1"/>
  <c r="R23" i="1"/>
  <c r="R31" i="1"/>
  <c r="R39" i="1"/>
  <c r="R47" i="1"/>
  <c r="R55" i="1"/>
  <c r="R67" i="1"/>
  <c r="R71" i="1"/>
  <c r="R83" i="1"/>
  <c r="R87" i="1"/>
  <c r="R99" i="1"/>
  <c r="R103" i="1"/>
  <c r="R115" i="1"/>
  <c r="R119" i="1"/>
  <c r="R131" i="1"/>
  <c r="R135" i="1"/>
  <c r="G2" i="2"/>
  <c r="D2" i="1"/>
  <c r="F2" i="1"/>
  <c r="G2" i="1" s="1"/>
  <c r="P32" i="1"/>
  <c r="P64" i="1"/>
  <c r="P96" i="1"/>
  <c r="P128" i="1"/>
  <c r="R128" i="1"/>
  <c r="R22" i="1"/>
  <c r="R26" i="1"/>
  <c r="R30" i="1"/>
  <c r="R34" i="1"/>
  <c r="R38" i="1"/>
  <c r="R42" i="1"/>
  <c r="R46" i="1"/>
  <c r="R50" i="1"/>
  <c r="R54" i="1"/>
  <c r="R58" i="1"/>
  <c r="R62" i="1"/>
  <c r="R66" i="1"/>
  <c r="R70" i="1"/>
  <c r="R74" i="1"/>
  <c r="R78" i="1"/>
  <c r="R82" i="1"/>
  <c r="R86" i="1"/>
  <c r="R90" i="1"/>
  <c r="R94" i="1"/>
  <c r="R98" i="1"/>
  <c r="R102" i="1"/>
  <c r="R106" i="1"/>
  <c r="R110" i="1"/>
  <c r="R114" i="1"/>
  <c r="R118" i="1"/>
  <c r="R122" i="1"/>
  <c r="R126" i="1"/>
  <c r="R130" i="1"/>
  <c r="R134" i="1"/>
  <c r="R138" i="1"/>
  <c r="P31" i="1"/>
  <c r="P63" i="1"/>
  <c r="P95" i="1"/>
  <c r="P127" i="1"/>
  <c r="P15" i="1"/>
  <c r="P47" i="1"/>
  <c r="P79" i="1"/>
  <c r="P111" i="1"/>
  <c r="P143" i="1"/>
  <c r="P16" i="1"/>
  <c r="P48" i="1"/>
  <c r="P80" i="1"/>
  <c r="P112" i="1"/>
  <c r="P144" i="1"/>
  <c r="P7" i="1"/>
  <c r="P23" i="1"/>
  <c r="P39" i="1"/>
  <c r="P55" i="1"/>
  <c r="P71" i="1"/>
  <c r="P87" i="1"/>
  <c r="P103" i="1"/>
  <c r="P119" i="1"/>
  <c r="P135" i="1"/>
  <c r="P151" i="1"/>
  <c r="P8" i="1"/>
  <c r="P24" i="1"/>
  <c r="P40" i="1"/>
  <c r="P56" i="1"/>
  <c r="P72" i="1"/>
  <c r="P88" i="1"/>
  <c r="P104" i="1"/>
  <c r="P120" i="1"/>
  <c r="P136" i="1"/>
  <c r="P152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93" i="1"/>
  <c r="P97" i="1"/>
  <c r="P101" i="1"/>
  <c r="P105" i="1"/>
  <c r="P109" i="1"/>
  <c r="P117" i="1"/>
  <c r="P121" i="1"/>
  <c r="P125" i="1"/>
  <c r="P11" i="1"/>
  <c r="P19" i="1"/>
  <c r="P27" i="1"/>
  <c r="P35" i="1"/>
  <c r="P43" i="1"/>
  <c r="P51" i="1"/>
  <c r="P59" i="1"/>
  <c r="P67" i="1"/>
  <c r="P75" i="1"/>
  <c r="P83" i="1"/>
  <c r="P91" i="1"/>
  <c r="P99" i="1"/>
  <c r="P107" i="1"/>
  <c r="P115" i="1"/>
  <c r="P123" i="1"/>
  <c r="P131" i="1"/>
  <c r="P139" i="1"/>
  <c r="P147" i="1"/>
  <c r="P155" i="1"/>
  <c r="P12" i="1"/>
  <c r="P20" i="1"/>
  <c r="P28" i="1"/>
  <c r="P36" i="1"/>
  <c r="P44" i="1"/>
  <c r="P52" i="1"/>
  <c r="P60" i="1"/>
  <c r="P68" i="1"/>
  <c r="P76" i="1"/>
  <c r="P84" i="1"/>
  <c r="P92" i="1"/>
  <c r="P100" i="1"/>
  <c r="P108" i="1"/>
  <c r="P116" i="1"/>
  <c r="P124" i="1"/>
  <c r="P132" i="1"/>
  <c r="P140" i="1"/>
  <c r="P148" i="1"/>
  <c r="P156" i="1"/>
  <c r="P129" i="1"/>
  <c r="P133" i="1"/>
  <c r="P137" i="1"/>
  <c r="P141" i="1"/>
  <c r="P145" i="1"/>
  <c r="P149" i="1"/>
  <c r="P153" i="1"/>
  <c r="P157" i="1"/>
  <c r="P6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P94" i="1"/>
  <c r="P98" i="1"/>
  <c r="P102" i="1"/>
  <c r="P106" i="1"/>
  <c r="P110" i="1"/>
  <c r="P114" i="1"/>
  <c r="P118" i="1"/>
  <c r="P122" i="1"/>
  <c r="P126" i="1"/>
  <c r="P130" i="1"/>
  <c r="P134" i="1"/>
  <c r="P138" i="1"/>
  <c r="P142" i="1"/>
  <c r="P146" i="1"/>
  <c r="P150" i="1"/>
  <c r="P154" i="1"/>
  <c r="I2" i="1" l="1"/>
  <c r="J2" i="1" s="1"/>
  <c r="I2" i="2"/>
  <c r="J2" i="2" s="1"/>
</calcChain>
</file>

<file path=xl/sharedStrings.xml><?xml version="1.0" encoding="utf-8"?>
<sst xmlns="http://schemas.openxmlformats.org/spreadsheetml/2006/main" count="922" uniqueCount="72">
  <si>
    <t>Calls</t>
  </si>
  <si>
    <t>Puts</t>
  </si>
  <si>
    <t>Symbol</t>
  </si>
  <si>
    <t>Interest</t>
  </si>
  <si>
    <t>Volume</t>
  </si>
  <si>
    <t>Last</t>
  </si>
  <si>
    <t>Bid</t>
  </si>
  <si>
    <t>Ask</t>
  </si>
  <si>
    <t>Strike</t>
  </si>
  <si>
    <t>Details</t>
  </si>
  <si>
    <t>Midpoint</t>
  </si>
  <si>
    <t>Abs Diff</t>
  </si>
  <si>
    <t>http://online.wsj.com/mdc/public/page/2_3020-treasury.html?mod=mdc_bnd_pglnk</t>
  </si>
  <si>
    <t>Delta K</t>
  </si>
  <si>
    <t>TREASURY BILLS</t>
  </si>
  <si>
    <t>GO TO: Notes and Bonds</t>
  </si>
  <si>
    <t>Tuesday, March 14, 2017</t>
  </si>
  <si>
    <t>Treasury bill bid and ask data are representative over-the-counter quotations as of 3pm Eastern time quoted as a discount to face value. Treasury bill yields are to maturity and based on the asked quote.</t>
  </si>
  <si>
    <t>Maturity</t>
  </si>
  <si>
    <t>Asked</t>
  </si>
  <si>
    <t>Chg</t>
  </si>
  <si>
    <t>yield</t>
  </si>
  <si>
    <t>3/16/2017</t>
  </si>
  <si>
    <t>3/23/2017</t>
  </si>
  <si>
    <t>3/30/2017</t>
  </si>
  <si>
    <t>4/6/2017</t>
  </si>
  <si>
    <t>4/13/2017</t>
  </si>
  <si>
    <t>4/20/2017</t>
  </si>
  <si>
    <t>4/27/2017</t>
  </si>
  <si>
    <t>unch.</t>
  </si>
  <si>
    <t>5/4/2017</t>
  </si>
  <si>
    <t>5/11/2017</t>
  </si>
  <si>
    <t>5/18/2017</t>
  </si>
  <si>
    <t>5/25/2017</t>
  </si>
  <si>
    <t>6/1/2017</t>
  </si>
  <si>
    <t>6/8/2017</t>
  </si>
  <si>
    <t>6/15/2017</t>
  </si>
  <si>
    <t>6/22/2017</t>
  </si>
  <si>
    <t>6/29/2017</t>
  </si>
  <si>
    <t>7/6/2017</t>
  </si>
  <si>
    <t>7/13/2017</t>
  </si>
  <si>
    <t>7/20/2017</t>
  </si>
  <si>
    <t>7/27/2017</t>
  </si>
  <si>
    <t>8/3/2017</t>
  </si>
  <si>
    <t>8/10/2017</t>
  </si>
  <si>
    <t>8/17/2017</t>
  </si>
  <si>
    <t>8/24/2017</t>
  </si>
  <si>
    <t>8/31/2017</t>
  </si>
  <si>
    <t>9/7/2017</t>
  </si>
  <si>
    <t>9/14/2017</t>
  </si>
  <si>
    <t>10/12/2017</t>
  </si>
  <si>
    <t>11/9/2017</t>
  </si>
  <si>
    <t>12/7/2017</t>
  </si>
  <si>
    <t>1/4/2018</t>
  </si>
  <si>
    <t>2/1/2018</t>
  </si>
  <si>
    <t>3/1/2018</t>
  </si>
  <si>
    <t>Contributions</t>
  </si>
  <si>
    <r>
      <t>$2,365.20</t>
    </r>
    <r>
      <rPr>
        <sz val="8"/>
        <color rgb="FF000000"/>
        <rFont val="Verdana"/>
        <family val="2"/>
      </rPr>
      <t> Change: </t>
    </r>
    <r>
      <rPr>
        <b/>
        <sz val="8"/>
        <color rgb="FFFF0000"/>
        <rFont val="Inherit"/>
      </rPr>
      <t>$-7.91</t>
    </r>
    <r>
      <rPr>
        <sz val="8"/>
        <color rgb="FF000000"/>
        <rFont val="Verdana"/>
        <family val="2"/>
      </rPr>
      <t> % Change: </t>
    </r>
    <r>
      <rPr>
        <b/>
        <sz val="8"/>
        <color rgb="FFFF0000"/>
        <rFont val="Inherit"/>
      </rPr>
      <t>-0.33% VIX 12.30%</t>
    </r>
  </si>
  <si>
    <t>Fixing Date</t>
  </si>
  <si>
    <t>Days to Mat</t>
  </si>
  <si>
    <t>Years Fraction</t>
  </si>
  <si>
    <t>T-bill</t>
  </si>
  <si>
    <t>exp(d*e)</t>
  </si>
  <si>
    <t>F</t>
  </si>
  <si>
    <t>Summation</t>
  </si>
  <si>
    <t>sigma^2</t>
  </si>
  <si>
    <t>VIX(37)</t>
  </si>
  <si>
    <t>VIX(10)</t>
  </si>
  <si>
    <t>Demo for CBOE's VIX</t>
  </si>
  <si>
    <t>http://www.optionetics.com/marketdata/Quote.aspx?symbol=SPX</t>
  </si>
  <si>
    <t>Data of SPX:</t>
  </si>
  <si>
    <t>Date 2017-03-15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</si>
</sst>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15">
    <font>
      <sz val="11"/>
      <color theme="1"/>
      <name val="Palatino Linotype"/>
      <family val="2"/>
    </font>
    <font>
      <sz val="11"/>
      <color rgb="FFFF0000"/>
      <name val="Palatino Linotype"/>
      <family val="2"/>
    </font>
    <font>
      <u/>
      <sz val="11"/>
      <color theme="10"/>
      <name val="Palatino Linotype"/>
      <family val="2"/>
    </font>
    <font>
      <sz val="11"/>
      <name val="Palatino Linotype"/>
      <family val="2"/>
    </font>
    <font>
      <b/>
      <sz val="11"/>
      <color theme="1"/>
      <name val="Palatino Linotype"/>
      <family val="1"/>
    </font>
    <font>
      <sz val="8"/>
      <color rgb="FF000000"/>
      <name val="Verdana"/>
      <family val="2"/>
    </font>
    <font>
      <b/>
      <sz val="8"/>
      <color rgb="FF000000"/>
      <name val="Inherit"/>
    </font>
    <font>
      <b/>
      <sz val="8"/>
      <color rgb="FFFF0000"/>
      <name val="Inherit"/>
    </font>
    <font>
      <b/>
      <sz val="11"/>
      <color rgb="FFCC6633"/>
      <name val="Arial"/>
      <family val="2"/>
    </font>
    <font>
      <b/>
      <sz val="9"/>
      <color rgb="FF000000"/>
      <name val="Arial"/>
      <family val="2"/>
    </font>
    <font>
      <b/>
      <sz val="8"/>
      <color rgb="FF666666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009933"/>
      <name val="Arial"/>
      <family val="2"/>
    </font>
    <font>
      <b/>
      <sz val="11"/>
      <color rgb="FFFF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9FFD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B49D49"/>
      </left>
      <right style="medium">
        <color rgb="FFB49D49"/>
      </right>
      <top style="medium">
        <color rgb="FFB49D49"/>
      </top>
      <bottom/>
      <diagonal/>
    </border>
    <border>
      <left style="medium">
        <color rgb="FFB49D49"/>
      </left>
      <right style="medium">
        <color rgb="FFB49D49"/>
      </right>
      <top/>
      <bottom/>
      <diagonal/>
    </border>
    <border>
      <left style="medium">
        <color rgb="FFB49D49"/>
      </left>
      <right style="medium">
        <color rgb="FFB49D49"/>
      </right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B49D49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B49D49"/>
      </right>
      <top style="medium">
        <color rgb="FFCCCCCC"/>
      </top>
      <bottom/>
      <diagonal/>
    </border>
    <border>
      <left style="medium">
        <color rgb="FFB49D49"/>
      </left>
      <right/>
      <top/>
      <bottom style="medium">
        <color rgb="FFCCCCCC"/>
      </bottom>
      <diagonal/>
    </border>
    <border>
      <left/>
      <right style="medium">
        <color rgb="FFB49D49"/>
      </right>
      <top/>
      <bottom style="medium">
        <color rgb="FFCCCCCC"/>
      </bottom>
      <diagonal/>
    </border>
    <border>
      <left style="medium">
        <color rgb="FFB49D49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10" fontId="0" fillId="0" borderId="0" xfId="0" applyNumberFormat="1"/>
    <xf numFmtId="2" fontId="0" fillId="0" borderId="0" xfId="0" applyNumberFormat="1"/>
    <xf numFmtId="10" fontId="4" fillId="0" borderId="0" xfId="0" applyNumberFormat="1" applyFont="1"/>
    <xf numFmtId="0" fontId="6" fillId="0" borderId="0" xfId="0" applyFont="1"/>
    <xf numFmtId="0" fontId="8" fillId="0" borderId="1" xfId="0" applyFont="1" applyBorder="1" applyAlignment="1">
      <alignment horizontal="left" vertical="center" wrapText="1"/>
    </xf>
    <xf numFmtId="0" fontId="2" fillId="0" borderId="2" xfId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right" vertical="center" wrapText="1"/>
    </xf>
    <xf numFmtId="0" fontId="2" fillId="0" borderId="0" xfId="1"/>
    <xf numFmtId="0" fontId="9" fillId="4" borderId="6" xfId="0" applyFont="1" applyFill="1" applyBorder="1" applyAlignment="1">
      <alignment horizontal="left" wrapText="1"/>
    </xf>
    <xf numFmtId="0" fontId="9" fillId="4" borderId="9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1" fillId="0" borderId="12" xfId="0" applyFont="1" applyBorder="1"/>
    <xf numFmtId="0" fontId="0" fillId="0" borderId="12" xfId="0" applyBorder="1"/>
    <xf numFmtId="0" fontId="3" fillId="6" borderId="12" xfId="0" applyFont="1" applyFill="1" applyBorder="1"/>
    <xf numFmtId="0" fontId="1" fillId="3" borderId="12" xfId="0" applyFont="1" applyFill="1" applyBorder="1"/>
    <xf numFmtId="0" fontId="0" fillId="3" borderId="12" xfId="0" applyFill="1" applyBorder="1"/>
    <xf numFmtId="4" fontId="0" fillId="0" borderId="12" xfId="0" applyNumberFormat="1" applyBorder="1"/>
    <xf numFmtId="4" fontId="1" fillId="3" borderId="12" xfId="0" applyNumberFormat="1" applyFont="1" applyFill="1" applyBorder="1"/>
    <xf numFmtId="4" fontId="0" fillId="2" borderId="12" xfId="0" applyNumberFormat="1" applyFill="1" applyBorder="1"/>
    <xf numFmtId="0" fontId="4" fillId="0" borderId="12" xfId="0" applyFont="1" applyBorder="1"/>
    <xf numFmtId="0" fontId="14" fillId="3" borderId="12" xfId="0" applyFont="1" applyFill="1" applyBorder="1"/>
    <xf numFmtId="0" fontId="0" fillId="5" borderId="12" xfId="0" applyFill="1" applyBorder="1"/>
    <xf numFmtId="0" fontId="3" fillId="0" borderId="12" xfId="0" applyFont="1" applyFill="1" applyBorder="1"/>
    <xf numFmtId="0" fontId="0" fillId="0" borderId="12" xfId="0" applyFill="1" applyBorder="1"/>
    <xf numFmtId="166" fontId="0" fillId="0" borderId="0" xfId="0" applyNumberFormat="1"/>
    <xf numFmtId="11" fontId="0" fillId="0" borderId="0" xfId="0" applyNumberFormat="1"/>
    <xf numFmtId="11" fontId="1" fillId="0" borderId="12" xfId="0" applyNumberFormat="1" applyFont="1" applyBorder="1"/>
    <xf numFmtId="11" fontId="0" fillId="0" borderId="12" xfId="0" applyNumberFormat="1" applyBorder="1"/>
    <xf numFmtId="11" fontId="0" fillId="3" borderId="12" xfId="0" applyNumberFormat="1" applyFill="1" applyBorder="1"/>
    <xf numFmtId="1" fontId="0" fillId="0" borderId="12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FFDB1"/>
      <color rgb="FF5F4D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13</xdr:col>
      <xdr:colOff>190500</xdr:colOff>
      <xdr:row>13</xdr:row>
      <xdr:rowOff>59006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28647D-382A-4DDA-82AB-71A849FBD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95300"/>
          <a:ext cx="10058400" cy="228785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ptionetics.com/marketdata/Quote.aspx?symbol=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nline.wsj.com/mdc/public/page/2_3020-treasury.html?mod=mdc_bnd_pgl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F17" sqref="F17"/>
    </sheetView>
  </sheetViews>
  <sheetFormatPr defaultRowHeight="15.5"/>
  <cols>
    <col min="1" max="1" width="20.08984375" customWidth="1"/>
    <col min="7" max="7" width="11.08984375" customWidth="1"/>
  </cols>
  <sheetData>
    <row r="1" spans="1:2">
      <c r="A1" t="s">
        <v>68</v>
      </c>
    </row>
    <row r="2" spans="1:2">
      <c r="A2" t="s">
        <v>70</v>
      </c>
      <c r="B2" s="17" t="s">
        <v>69</v>
      </c>
    </row>
    <row r="15" spans="1:2">
      <c r="A15" t="s">
        <v>71</v>
      </c>
    </row>
  </sheetData>
  <hyperlinks>
    <hyperlink ref="B2" r:id="rId1"/>
  </hyperlinks>
  <pageMargins left="0.7" right="0.7" top="0.75" bottom="0.75" header="0.3" footer="0.3"/>
  <pageSetup paperSize="9" orientation="portrait" r:id="rId2"/>
  <headerFooter>
    <oddHeader>&amp;C&amp;"Calibri"&amp;8 SMU Classification: Restricted&amp;1#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topLeftCell="A138" workbookViewId="0">
      <selection activeCell="R140" sqref="R140:R157"/>
    </sheetView>
  </sheetViews>
  <sheetFormatPr defaultRowHeight="15.5"/>
  <cols>
    <col min="1" max="1" width="10.54296875" customWidth="1"/>
    <col min="2" max="2" width="10.6328125" customWidth="1"/>
    <col min="3" max="3" width="10.90625" customWidth="1"/>
    <col min="4" max="4" width="13.6328125" customWidth="1"/>
    <col min="8" max="8" width="12.81640625" customWidth="1"/>
    <col min="11" max="13" width="0" hidden="1" customWidth="1"/>
    <col min="14" max="14" width="8.7265625" hidden="1" customWidth="1"/>
    <col min="18" max="18" width="13" customWidth="1"/>
    <col min="19" max="19" width="12.08984375" customWidth="1"/>
  </cols>
  <sheetData>
    <row r="1" spans="1:18">
      <c r="A1" t="s">
        <v>18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67</v>
      </c>
    </row>
    <row r="2" spans="1:18">
      <c r="A2" s="1">
        <v>42818</v>
      </c>
      <c r="B2" s="1">
        <v>42809</v>
      </c>
      <c r="C2">
        <f>A2-B2+1</f>
        <v>10</v>
      </c>
      <c r="D2">
        <f>C2/365</f>
        <v>2.7397260273972601E-2</v>
      </c>
      <c r="E2" s="2">
        <v>6.43E-3</v>
      </c>
      <c r="F2">
        <f>EXP(E2*C2/365)</f>
        <v>1.0001761799014179</v>
      </c>
      <c r="G2" s="3">
        <f>H113 + F2*(A113-O113)</f>
        <v>2366.0001761799012</v>
      </c>
      <c r="H2">
        <f>SUM(R5:R157)</f>
        <v>2.0291095975099753E-4</v>
      </c>
      <c r="I2">
        <f>(2*F2/D2)*H2 -((G2/H113-1)^2)/D2</f>
        <v>1.4808581674870541E-2</v>
      </c>
      <c r="J2" s="4">
        <f>SQRT(I2)</f>
        <v>0.12169051596106634</v>
      </c>
    </row>
    <row r="3" spans="1:18">
      <c r="B3" t="s">
        <v>0</v>
      </c>
      <c r="I3" t="s">
        <v>1</v>
      </c>
      <c r="M3" s="5" t="s">
        <v>57</v>
      </c>
    </row>
    <row r="4" spans="1:18">
      <c r="A4" s="22" t="s">
        <v>10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6</v>
      </c>
      <c r="J4" s="23" t="s">
        <v>7</v>
      </c>
      <c r="K4" s="23" t="s">
        <v>5</v>
      </c>
      <c r="L4" s="23" t="s">
        <v>4</v>
      </c>
      <c r="M4" s="23" t="s">
        <v>3</v>
      </c>
      <c r="N4" s="23" t="s">
        <v>2</v>
      </c>
      <c r="O4" s="22" t="s">
        <v>10</v>
      </c>
      <c r="P4" s="22" t="s">
        <v>11</v>
      </c>
      <c r="Q4" s="22" t="s">
        <v>13</v>
      </c>
      <c r="R4" s="22" t="s">
        <v>56</v>
      </c>
    </row>
    <row r="5" spans="1:18">
      <c r="A5" s="27">
        <f>IF(F5 &lt;&gt; 0, 0.5*(F5+G5),0)</f>
        <v>1262.6999999999998</v>
      </c>
      <c r="B5" s="23" t="s">
        <v>9</v>
      </c>
      <c r="C5" s="23">
        <v>0</v>
      </c>
      <c r="D5" s="23">
        <v>0</v>
      </c>
      <c r="E5" s="23">
        <v>0</v>
      </c>
      <c r="F5" s="23">
        <v>1252.0999999999999</v>
      </c>
      <c r="G5" s="23">
        <v>1273.3</v>
      </c>
      <c r="H5" s="30">
        <v>1100</v>
      </c>
      <c r="I5" s="23">
        <v>0</v>
      </c>
      <c r="J5" s="23">
        <v>0.05</v>
      </c>
      <c r="K5" s="23">
        <v>0</v>
      </c>
      <c r="L5" s="23">
        <v>0</v>
      </c>
      <c r="M5" s="23">
        <v>0</v>
      </c>
      <c r="N5" s="23" t="s">
        <v>9</v>
      </c>
      <c r="O5" s="23">
        <f>IF(I5&lt;&gt;0,0.5*(I5+J5),0)</f>
        <v>0</v>
      </c>
      <c r="P5" s="27">
        <f>ABS(A5-O5)</f>
        <v>1262.6999999999998</v>
      </c>
      <c r="Q5" s="23">
        <f>H6-H5</f>
        <v>100</v>
      </c>
      <c r="R5" s="23"/>
    </row>
    <row r="6" spans="1:18">
      <c r="A6" s="27">
        <f t="shared" ref="A6:A69" si="0">IF(F6 &lt;&gt; 0, 0.5*(F6+G6),0)</f>
        <v>1162.75</v>
      </c>
      <c r="B6" s="23" t="s">
        <v>9</v>
      </c>
      <c r="C6" s="23">
        <v>0</v>
      </c>
      <c r="D6" s="23">
        <v>0</v>
      </c>
      <c r="E6" s="23">
        <v>0</v>
      </c>
      <c r="F6" s="23">
        <v>1152.2</v>
      </c>
      <c r="G6" s="23">
        <v>1173.3</v>
      </c>
      <c r="H6" s="30">
        <v>1200</v>
      </c>
      <c r="I6" s="23">
        <v>0</v>
      </c>
      <c r="J6" s="23">
        <v>0.05</v>
      </c>
      <c r="K6" s="23">
        <v>0.05</v>
      </c>
      <c r="L6" s="23">
        <v>0</v>
      </c>
      <c r="M6" s="23">
        <v>152</v>
      </c>
      <c r="N6" s="23" t="s">
        <v>9</v>
      </c>
      <c r="O6" s="23">
        <f t="shared" ref="O6:O69" si="1">IF(I6&lt;&gt;0,0.5*(I6+J6),0)</f>
        <v>0</v>
      </c>
      <c r="P6" s="27">
        <f t="shared" ref="P6:P69" si="2">ABS(A6-O6)</f>
        <v>1162.75</v>
      </c>
      <c r="Q6" s="23">
        <f>(H7-H5)/2</f>
        <v>100</v>
      </c>
      <c r="R6" s="23"/>
    </row>
    <row r="7" spans="1:18">
      <c r="A7" s="27">
        <f t="shared" si="0"/>
        <v>1062.9000000000001</v>
      </c>
      <c r="B7" s="23" t="s">
        <v>9</v>
      </c>
      <c r="C7" s="23">
        <v>0</v>
      </c>
      <c r="D7" s="23">
        <v>0</v>
      </c>
      <c r="E7" s="23">
        <v>0</v>
      </c>
      <c r="F7" s="23">
        <v>1052.4000000000001</v>
      </c>
      <c r="G7" s="23">
        <v>1073.4000000000001</v>
      </c>
      <c r="H7" s="30">
        <v>1300</v>
      </c>
      <c r="I7" s="23">
        <v>0</v>
      </c>
      <c r="J7" s="23">
        <v>0.05</v>
      </c>
      <c r="K7" s="23">
        <v>0.05</v>
      </c>
      <c r="L7" s="23">
        <v>0</v>
      </c>
      <c r="M7" s="23">
        <v>361</v>
      </c>
      <c r="N7" s="23" t="s">
        <v>9</v>
      </c>
      <c r="O7" s="23">
        <f t="shared" si="1"/>
        <v>0</v>
      </c>
      <c r="P7" s="27">
        <f t="shared" si="2"/>
        <v>1062.9000000000001</v>
      </c>
      <c r="Q7" s="23">
        <f t="shared" ref="Q7:Q70" si="3">(H8-H6)/2</f>
        <v>100</v>
      </c>
      <c r="R7" s="23"/>
    </row>
    <row r="8" spans="1:18">
      <c r="A8" s="27">
        <f t="shared" si="0"/>
        <v>962.84999999999991</v>
      </c>
      <c r="B8" s="23" t="s">
        <v>9</v>
      </c>
      <c r="C8" s="23">
        <v>0</v>
      </c>
      <c r="D8" s="23">
        <v>0</v>
      </c>
      <c r="E8" s="23">
        <v>0</v>
      </c>
      <c r="F8" s="23">
        <v>952.3</v>
      </c>
      <c r="G8" s="23">
        <v>973.4</v>
      </c>
      <c r="H8" s="30">
        <v>1400</v>
      </c>
      <c r="I8" s="23">
        <v>0</v>
      </c>
      <c r="J8" s="23">
        <v>0.05</v>
      </c>
      <c r="K8" s="23">
        <v>0.1</v>
      </c>
      <c r="L8" s="23">
        <v>0</v>
      </c>
      <c r="M8" s="23">
        <v>278</v>
      </c>
      <c r="N8" s="23" t="s">
        <v>9</v>
      </c>
      <c r="O8" s="23">
        <f t="shared" si="1"/>
        <v>0</v>
      </c>
      <c r="P8" s="27">
        <f t="shared" si="2"/>
        <v>962.84999999999991</v>
      </c>
      <c r="Q8" s="23">
        <f t="shared" si="3"/>
        <v>75</v>
      </c>
      <c r="R8" s="23"/>
    </row>
    <row r="9" spans="1:18">
      <c r="A9" s="27">
        <f t="shared" si="0"/>
        <v>912.84999999999991</v>
      </c>
      <c r="B9" s="23" t="s">
        <v>9</v>
      </c>
      <c r="C9" s="23">
        <v>0</v>
      </c>
      <c r="D9" s="23">
        <v>0</v>
      </c>
      <c r="E9" s="23">
        <v>0</v>
      </c>
      <c r="F9" s="23">
        <v>902.3</v>
      </c>
      <c r="G9" s="23">
        <v>923.4</v>
      </c>
      <c r="H9" s="30">
        <v>1450</v>
      </c>
      <c r="I9" s="23">
        <v>0</v>
      </c>
      <c r="J9" s="23">
        <v>0.05</v>
      </c>
      <c r="K9" s="23">
        <v>0.05</v>
      </c>
      <c r="L9" s="23">
        <v>0</v>
      </c>
      <c r="M9" s="23">
        <v>453</v>
      </c>
      <c r="N9" s="23" t="s">
        <v>9</v>
      </c>
      <c r="O9" s="23">
        <f t="shared" si="1"/>
        <v>0</v>
      </c>
      <c r="P9" s="27">
        <f t="shared" si="2"/>
        <v>912.84999999999991</v>
      </c>
      <c r="Q9" s="23">
        <f t="shared" si="3"/>
        <v>50</v>
      </c>
      <c r="R9" s="23"/>
    </row>
    <row r="10" spans="1:18">
      <c r="A10" s="27">
        <f t="shared" si="0"/>
        <v>862.84999999999991</v>
      </c>
      <c r="B10" s="23" t="s">
        <v>9</v>
      </c>
      <c r="C10" s="23">
        <v>0</v>
      </c>
      <c r="D10" s="23">
        <v>0</v>
      </c>
      <c r="E10" s="23">
        <v>0</v>
      </c>
      <c r="F10" s="23">
        <v>852.3</v>
      </c>
      <c r="G10" s="23">
        <v>873.4</v>
      </c>
      <c r="H10" s="30">
        <v>1500</v>
      </c>
      <c r="I10" s="23">
        <v>0</v>
      </c>
      <c r="J10" s="23">
        <v>0.05</v>
      </c>
      <c r="K10" s="23">
        <v>0.15</v>
      </c>
      <c r="L10" s="23">
        <v>0</v>
      </c>
      <c r="M10" s="23">
        <v>5831</v>
      </c>
      <c r="N10" s="23" t="s">
        <v>9</v>
      </c>
      <c r="O10" s="23">
        <f t="shared" si="1"/>
        <v>0</v>
      </c>
      <c r="P10" s="27">
        <f t="shared" si="2"/>
        <v>862.84999999999991</v>
      </c>
      <c r="Q10" s="23">
        <f t="shared" si="3"/>
        <v>50</v>
      </c>
      <c r="R10" s="23"/>
    </row>
    <row r="11" spans="1:18">
      <c r="A11" s="27">
        <f t="shared" si="0"/>
        <v>812.9</v>
      </c>
      <c r="B11" s="23" t="s">
        <v>9</v>
      </c>
      <c r="C11" s="23">
        <v>0</v>
      </c>
      <c r="D11" s="23">
        <v>0</v>
      </c>
      <c r="E11" s="23">
        <v>0</v>
      </c>
      <c r="F11" s="23">
        <v>802.3</v>
      </c>
      <c r="G11" s="23">
        <v>823.5</v>
      </c>
      <c r="H11" s="30">
        <v>1550</v>
      </c>
      <c r="I11" s="23">
        <v>0</v>
      </c>
      <c r="J11" s="23">
        <v>0.05</v>
      </c>
      <c r="K11" s="23">
        <v>7.0000000000000007E-2</v>
      </c>
      <c r="L11" s="23">
        <v>0</v>
      </c>
      <c r="M11" s="23">
        <v>6276</v>
      </c>
      <c r="N11" s="23" t="s">
        <v>9</v>
      </c>
      <c r="O11" s="23">
        <f t="shared" si="1"/>
        <v>0</v>
      </c>
      <c r="P11" s="27">
        <f t="shared" si="2"/>
        <v>812.9</v>
      </c>
      <c r="Q11" s="23">
        <f t="shared" si="3"/>
        <v>50</v>
      </c>
      <c r="R11" s="23"/>
    </row>
    <row r="12" spans="1:18">
      <c r="A12" s="27">
        <f t="shared" si="0"/>
        <v>762.9</v>
      </c>
      <c r="B12" s="23" t="s">
        <v>9</v>
      </c>
      <c r="C12" s="23">
        <v>0</v>
      </c>
      <c r="D12" s="23">
        <v>0</v>
      </c>
      <c r="E12" s="23">
        <v>0</v>
      </c>
      <c r="F12" s="23">
        <v>752.3</v>
      </c>
      <c r="G12" s="23">
        <v>773.5</v>
      </c>
      <c r="H12" s="30">
        <v>1600</v>
      </c>
      <c r="I12" s="23">
        <v>0</v>
      </c>
      <c r="J12" s="23">
        <v>0.05</v>
      </c>
      <c r="K12" s="23">
        <v>0.05</v>
      </c>
      <c r="L12" s="23">
        <v>0</v>
      </c>
      <c r="M12" s="23">
        <v>6171</v>
      </c>
      <c r="N12" s="23" t="s">
        <v>9</v>
      </c>
      <c r="O12" s="23">
        <f t="shared" si="1"/>
        <v>0</v>
      </c>
      <c r="P12" s="27">
        <f t="shared" si="2"/>
        <v>762.9</v>
      </c>
      <c r="Q12" s="23">
        <f t="shared" si="3"/>
        <v>50</v>
      </c>
      <c r="R12" s="23"/>
    </row>
    <row r="13" spans="1:18">
      <c r="A13" s="27">
        <f t="shared" si="0"/>
        <v>713</v>
      </c>
      <c r="B13" s="23" t="s">
        <v>9</v>
      </c>
      <c r="C13" s="23">
        <v>0</v>
      </c>
      <c r="D13" s="23">
        <v>0</v>
      </c>
      <c r="E13" s="23">
        <v>0</v>
      </c>
      <c r="F13" s="23">
        <v>702.5</v>
      </c>
      <c r="G13" s="23">
        <v>723.5</v>
      </c>
      <c r="H13" s="30">
        <v>1650</v>
      </c>
      <c r="I13" s="23">
        <v>0</v>
      </c>
      <c r="J13" s="23">
        <v>0.05</v>
      </c>
      <c r="K13" s="23">
        <v>0.05</v>
      </c>
      <c r="L13" s="23">
        <v>0</v>
      </c>
      <c r="M13" s="23">
        <v>7067</v>
      </c>
      <c r="N13" s="23" t="s">
        <v>9</v>
      </c>
      <c r="O13" s="23">
        <f t="shared" si="1"/>
        <v>0</v>
      </c>
      <c r="P13" s="27">
        <f t="shared" si="2"/>
        <v>713</v>
      </c>
      <c r="Q13" s="23">
        <f t="shared" si="3"/>
        <v>50</v>
      </c>
      <c r="R13" s="23"/>
    </row>
    <row r="14" spans="1:18">
      <c r="A14" s="27">
        <f t="shared" si="0"/>
        <v>662.95</v>
      </c>
      <c r="B14" s="23" t="s">
        <v>9</v>
      </c>
      <c r="C14" s="23">
        <v>0</v>
      </c>
      <c r="D14" s="23">
        <v>0</v>
      </c>
      <c r="E14" s="23">
        <v>0</v>
      </c>
      <c r="F14" s="23">
        <v>652.4</v>
      </c>
      <c r="G14" s="23">
        <v>673.5</v>
      </c>
      <c r="H14" s="30">
        <v>1700</v>
      </c>
      <c r="I14" s="23">
        <v>0</v>
      </c>
      <c r="J14" s="23">
        <v>0.1</v>
      </c>
      <c r="K14" s="23">
        <v>0.05</v>
      </c>
      <c r="L14" s="23">
        <v>0</v>
      </c>
      <c r="M14" s="23">
        <v>5711</v>
      </c>
      <c r="N14" s="23" t="s">
        <v>9</v>
      </c>
      <c r="O14" s="23">
        <f t="shared" si="1"/>
        <v>0</v>
      </c>
      <c r="P14" s="27">
        <f t="shared" si="2"/>
        <v>662.95</v>
      </c>
      <c r="Q14" s="23">
        <f t="shared" si="3"/>
        <v>37.5</v>
      </c>
      <c r="R14" s="23"/>
    </row>
    <row r="15" spans="1:18">
      <c r="A15" s="27">
        <f t="shared" si="0"/>
        <v>637.95000000000005</v>
      </c>
      <c r="B15" s="23" t="s">
        <v>9</v>
      </c>
      <c r="C15" s="23">
        <v>0</v>
      </c>
      <c r="D15" s="23">
        <v>0</v>
      </c>
      <c r="E15" s="23">
        <v>0</v>
      </c>
      <c r="F15" s="23">
        <v>627.4</v>
      </c>
      <c r="G15" s="23">
        <v>648.5</v>
      </c>
      <c r="H15" s="30">
        <v>1725</v>
      </c>
      <c r="I15" s="23">
        <v>0</v>
      </c>
      <c r="J15" s="23">
        <v>0.1</v>
      </c>
      <c r="K15" s="23">
        <v>0.05</v>
      </c>
      <c r="L15" s="23">
        <v>0</v>
      </c>
      <c r="M15" s="23">
        <v>918</v>
      </c>
      <c r="N15" s="23" t="s">
        <v>9</v>
      </c>
      <c r="O15" s="23">
        <f t="shared" si="1"/>
        <v>0</v>
      </c>
      <c r="P15" s="27">
        <f t="shared" si="2"/>
        <v>637.95000000000005</v>
      </c>
      <c r="Q15" s="23">
        <f t="shared" si="3"/>
        <v>25</v>
      </c>
      <c r="R15" s="23"/>
    </row>
    <row r="16" spans="1:18">
      <c r="A16" s="27">
        <f t="shared" si="0"/>
        <v>613</v>
      </c>
      <c r="B16" s="23" t="s">
        <v>9</v>
      </c>
      <c r="C16" s="23">
        <v>0</v>
      </c>
      <c r="D16" s="23">
        <v>0</v>
      </c>
      <c r="E16" s="23">
        <v>0</v>
      </c>
      <c r="F16" s="23">
        <v>602.5</v>
      </c>
      <c r="G16" s="23">
        <v>623.5</v>
      </c>
      <c r="H16" s="30">
        <v>1750</v>
      </c>
      <c r="I16" s="23">
        <v>0</v>
      </c>
      <c r="J16" s="23">
        <v>0.1</v>
      </c>
      <c r="K16" s="23">
        <v>0.08</v>
      </c>
      <c r="L16" s="23">
        <v>0</v>
      </c>
      <c r="M16" s="23">
        <v>1290</v>
      </c>
      <c r="N16" s="23" t="s">
        <v>9</v>
      </c>
      <c r="O16" s="23">
        <f t="shared" si="1"/>
        <v>0</v>
      </c>
      <c r="P16" s="27">
        <f t="shared" si="2"/>
        <v>613</v>
      </c>
      <c r="Q16" s="23">
        <f t="shared" si="3"/>
        <v>25</v>
      </c>
      <c r="R16" s="23"/>
    </row>
    <row r="17" spans="1:18">
      <c r="A17" s="27">
        <f t="shared" si="0"/>
        <v>588.04999999999995</v>
      </c>
      <c r="B17" s="23" t="s">
        <v>9</v>
      </c>
      <c r="C17" s="23">
        <v>3</v>
      </c>
      <c r="D17" s="23">
        <v>0</v>
      </c>
      <c r="E17" s="23">
        <v>596.20000000000005</v>
      </c>
      <c r="F17" s="23">
        <v>577.6</v>
      </c>
      <c r="G17" s="23">
        <v>598.5</v>
      </c>
      <c r="H17" s="30">
        <v>1775</v>
      </c>
      <c r="I17" s="23">
        <v>0</v>
      </c>
      <c r="J17" s="23">
        <v>0.05</v>
      </c>
      <c r="K17" s="23">
        <v>0.05</v>
      </c>
      <c r="L17" s="23">
        <v>0</v>
      </c>
      <c r="M17" s="23">
        <v>6378</v>
      </c>
      <c r="N17" s="23" t="s">
        <v>9</v>
      </c>
      <c r="O17" s="23">
        <f t="shared" si="1"/>
        <v>0</v>
      </c>
      <c r="P17" s="27">
        <f t="shared" si="2"/>
        <v>588.04999999999995</v>
      </c>
      <c r="Q17" s="23">
        <f t="shared" si="3"/>
        <v>25</v>
      </c>
      <c r="R17" s="23"/>
    </row>
    <row r="18" spans="1:18">
      <c r="A18" s="27">
        <f t="shared" si="0"/>
        <v>563.1</v>
      </c>
      <c r="B18" s="23" t="s">
        <v>9</v>
      </c>
      <c r="C18" s="23">
        <v>4</v>
      </c>
      <c r="D18" s="23">
        <v>0</v>
      </c>
      <c r="E18" s="23">
        <v>572</v>
      </c>
      <c r="F18" s="23">
        <v>552.70000000000005</v>
      </c>
      <c r="G18" s="23">
        <v>573.5</v>
      </c>
      <c r="H18" s="30">
        <v>1800</v>
      </c>
      <c r="I18" s="23">
        <v>0</v>
      </c>
      <c r="J18" s="23">
        <v>0.1</v>
      </c>
      <c r="K18" s="23">
        <v>0.05</v>
      </c>
      <c r="L18" s="23">
        <v>0</v>
      </c>
      <c r="M18" s="23">
        <v>1826</v>
      </c>
      <c r="N18" s="23" t="s">
        <v>9</v>
      </c>
      <c r="O18" s="23">
        <f t="shared" si="1"/>
        <v>0</v>
      </c>
      <c r="P18" s="27">
        <f t="shared" si="2"/>
        <v>563.1</v>
      </c>
      <c r="Q18" s="23">
        <f t="shared" si="3"/>
        <v>25</v>
      </c>
      <c r="R18" s="23"/>
    </row>
    <row r="19" spans="1:18">
      <c r="A19" s="27">
        <f t="shared" si="0"/>
        <v>538.04999999999995</v>
      </c>
      <c r="B19" s="23" t="s">
        <v>9</v>
      </c>
      <c r="C19" s="23">
        <v>0</v>
      </c>
      <c r="D19" s="23">
        <v>0</v>
      </c>
      <c r="E19" s="23">
        <v>0</v>
      </c>
      <c r="F19" s="23">
        <v>527.5</v>
      </c>
      <c r="G19" s="23">
        <v>548.6</v>
      </c>
      <c r="H19" s="30">
        <v>1825</v>
      </c>
      <c r="I19" s="23">
        <v>0.05</v>
      </c>
      <c r="J19" s="23">
        <v>0.15</v>
      </c>
      <c r="K19" s="23">
        <v>0.05</v>
      </c>
      <c r="L19" s="23">
        <v>20</v>
      </c>
      <c r="M19" s="23">
        <v>1334</v>
      </c>
      <c r="N19" s="23" t="s">
        <v>9</v>
      </c>
      <c r="O19" s="33">
        <f t="shared" si="1"/>
        <v>0.1</v>
      </c>
      <c r="P19" s="27">
        <f t="shared" si="2"/>
        <v>537.94999999999993</v>
      </c>
      <c r="Q19" s="23">
        <f t="shared" si="3"/>
        <v>25</v>
      </c>
      <c r="R19" s="23"/>
    </row>
    <row r="20" spans="1:18">
      <c r="A20" s="27">
        <f t="shared" si="0"/>
        <v>513.1</v>
      </c>
      <c r="B20" s="23" t="s">
        <v>9</v>
      </c>
      <c r="C20" s="23">
        <v>0</v>
      </c>
      <c r="D20" s="23">
        <v>0</v>
      </c>
      <c r="E20" s="23">
        <v>0</v>
      </c>
      <c r="F20" s="23">
        <v>502.6</v>
      </c>
      <c r="G20" s="23">
        <v>523.6</v>
      </c>
      <c r="H20" s="30">
        <v>1850</v>
      </c>
      <c r="I20" s="23">
        <v>0</v>
      </c>
      <c r="J20" s="23">
        <v>0.1</v>
      </c>
      <c r="K20" s="23">
        <v>0.1</v>
      </c>
      <c r="L20" s="23">
        <v>1817</v>
      </c>
      <c r="M20" s="23">
        <v>1233</v>
      </c>
      <c r="N20" s="23" t="s">
        <v>9</v>
      </c>
      <c r="O20" s="33">
        <f t="shared" si="1"/>
        <v>0</v>
      </c>
      <c r="P20" s="27">
        <f t="shared" si="2"/>
        <v>513.1</v>
      </c>
      <c r="Q20" s="23">
        <f t="shared" si="3"/>
        <v>25</v>
      </c>
      <c r="R20" s="23"/>
    </row>
    <row r="21" spans="1:18">
      <c r="A21" s="27">
        <f t="shared" si="0"/>
        <v>488.1</v>
      </c>
      <c r="B21" s="23" t="s">
        <v>9</v>
      </c>
      <c r="C21" s="23">
        <v>0</v>
      </c>
      <c r="D21" s="23">
        <v>0</v>
      </c>
      <c r="E21" s="23">
        <v>0</v>
      </c>
      <c r="F21" s="23">
        <v>477.6</v>
      </c>
      <c r="G21" s="23">
        <v>498.6</v>
      </c>
      <c r="H21" s="30">
        <v>1875</v>
      </c>
      <c r="I21" s="23">
        <v>0.05</v>
      </c>
      <c r="J21" s="23">
        <v>0.15</v>
      </c>
      <c r="K21" s="23">
        <v>0.1</v>
      </c>
      <c r="L21" s="23">
        <v>30</v>
      </c>
      <c r="M21" s="23">
        <v>368</v>
      </c>
      <c r="N21" s="23" t="s">
        <v>9</v>
      </c>
      <c r="O21" s="24">
        <f t="shared" si="1"/>
        <v>0.1</v>
      </c>
      <c r="P21" s="27">
        <f t="shared" si="2"/>
        <v>488</v>
      </c>
      <c r="Q21" s="23">
        <f t="shared" si="3"/>
        <v>15</v>
      </c>
      <c r="R21" s="38">
        <f>O21*Q21/H21^2</f>
        <v>4.2666666666666668E-7</v>
      </c>
    </row>
    <row r="22" spans="1:18">
      <c r="A22" s="27">
        <f t="shared" si="0"/>
        <v>483.1</v>
      </c>
      <c r="B22" s="23" t="s">
        <v>9</v>
      </c>
      <c r="C22" s="23">
        <v>0</v>
      </c>
      <c r="D22" s="23">
        <v>0</v>
      </c>
      <c r="E22" s="23">
        <v>0</v>
      </c>
      <c r="F22" s="23">
        <v>472.6</v>
      </c>
      <c r="G22" s="23">
        <v>493.6</v>
      </c>
      <c r="H22" s="30">
        <v>1880</v>
      </c>
      <c r="I22" s="23">
        <v>0.05</v>
      </c>
      <c r="J22" s="23">
        <v>0.15</v>
      </c>
      <c r="K22" s="23">
        <v>0.1</v>
      </c>
      <c r="L22" s="23">
        <v>0</v>
      </c>
      <c r="M22" s="23">
        <v>734</v>
      </c>
      <c r="N22" s="23" t="s">
        <v>9</v>
      </c>
      <c r="O22" s="24">
        <f t="shared" si="1"/>
        <v>0.1</v>
      </c>
      <c r="P22" s="27">
        <f t="shared" si="2"/>
        <v>483</v>
      </c>
      <c r="Q22" s="23">
        <f t="shared" si="3"/>
        <v>7.5</v>
      </c>
      <c r="R22" s="38">
        <f t="shared" ref="R20:R83" si="4">O22*Q22/H22^2</f>
        <v>2.1220009053870529E-7</v>
      </c>
    </row>
    <row r="23" spans="1:18">
      <c r="A23" s="27">
        <f t="shared" si="0"/>
        <v>473.15</v>
      </c>
      <c r="B23" s="23" t="s">
        <v>9</v>
      </c>
      <c r="C23" s="23">
        <v>0</v>
      </c>
      <c r="D23" s="23">
        <v>0</v>
      </c>
      <c r="E23" s="23">
        <v>0</v>
      </c>
      <c r="F23" s="23">
        <v>462.6</v>
      </c>
      <c r="G23" s="23">
        <v>483.7</v>
      </c>
      <c r="H23" s="30">
        <v>1890</v>
      </c>
      <c r="I23" s="23">
        <v>0.05</v>
      </c>
      <c r="J23" s="23">
        <v>0.15</v>
      </c>
      <c r="K23" s="23">
        <v>0.1</v>
      </c>
      <c r="L23" s="23">
        <v>0</v>
      </c>
      <c r="M23" s="23">
        <v>303</v>
      </c>
      <c r="N23" s="23" t="s">
        <v>9</v>
      </c>
      <c r="O23" s="24">
        <f t="shared" si="1"/>
        <v>0.1</v>
      </c>
      <c r="P23" s="27">
        <f t="shared" si="2"/>
        <v>473.04999999999995</v>
      </c>
      <c r="Q23" s="23">
        <f t="shared" si="3"/>
        <v>10</v>
      </c>
      <c r="R23" s="38">
        <f t="shared" si="4"/>
        <v>2.7994736989445986E-7</v>
      </c>
    </row>
    <row r="24" spans="1:18">
      <c r="A24" s="27">
        <f t="shared" si="0"/>
        <v>463</v>
      </c>
      <c r="B24" s="23" t="s">
        <v>9</v>
      </c>
      <c r="C24" s="23">
        <v>0</v>
      </c>
      <c r="D24" s="23">
        <v>0</v>
      </c>
      <c r="E24" s="23">
        <v>0</v>
      </c>
      <c r="F24" s="23">
        <v>452.6</v>
      </c>
      <c r="G24" s="23">
        <v>473.4</v>
      </c>
      <c r="H24" s="30">
        <v>1900</v>
      </c>
      <c r="I24" s="23">
        <v>0.05</v>
      </c>
      <c r="J24" s="23">
        <v>0.15</v>
      </c>
      <c r="K24" s="23">
        <v>0.1</v>
      </c>
      <c r="L24" s="23">
        <v>8</v>
      </c>
      <c r="M24" s="23">
        <v>13588</v>
      </c>
      <c r="N24" s="23" t="s">
        <v>9</v>
      </c>
      <c r="O24" s="24">
        <f t="shared" si="1"/>
        <v>0.1</v>
      </c>
      <c r="P24" s="27">
        <f t="shared" si="2"/>
        <v>462.9</v>
      </c>
      <c r="Q24" s="23">
        <f t="shared" si="3"/>
        <v>10</v>
      </c>
      <c r="R24" s="38">
        <f t="shared" si="4"/>
        <v>2.770083102493075E-7</v>
      </c>
    </row>
    <row r="25" spans="1:18">
      <c r="A25" s="27">
        <f t="shared" si="0"/>
        <v>453.15</v>
      </c>
      <c r="B25" s="23" t="s">
        <v>9</v>
      </c>
      <c r="C25" s="23">
        <v>1</v>
      </c>
      <c r="D25" s="23">
        <v>0</v>
      </c>
      <c r="E25" s="23">
        <v>456</v>
      </c>
      <c r="F25" s="23">
        <v>442.6</v>
      </c>
      <c r="G25" s="23">
        <v>463.7</v>
      </c>
      <c r="H25" s="30">
        <v>1910</v>
      </c>
      <c r="I25" s="23">
        <v>0.1</v>
      </c>
      <c r="J25" s="23">
        <v>0.2</v>
      </c>
      <c r="K25" s="23">
        <v>0.15</v>
      </c>
      <c r="L25" s="23">
        <v>0</v>
      </c>
      <c r="M25" s="23">
        <v>96</v>
      </c>
      <c r="N25" s="23" t="s">
        <v>9</v>
      </c>
      <c r="O25" s="24">
        <f t="shared" si="1"/>
        <v>0.15000000000000002</v>
      </c>
      <c r="P25" s="27">
        <f t="shared" si="2"/>
        <v>453</v>
      </c>
      <c r="Q25" s="23">
        <f t="shared" si="3"/>
        <v>10</v>
      </c>
      <c r="R25" s="38">
        <f t="shared" si="4"/>
        <v>4.1117293933828576E-7</v>
      </c>
    </row>
    <row r="26" spans="1:18">
      <c r="A26" s="27">
        <f t="shared" si="0"/>
        <v>443.15</v>
      </c>
      <c r="B26" s="23" t="s">
        <v>9</v>
      </c>
      <c r="C26" s="23">
        <v>0</v>
      </c>
      <c r="D26" s="23">
        <v>0</v>
      </c>
      <c r="E26" s="23">
        <v>0</v>
      </c>
      <c r="F26" s="23">
        <v>432.6</v>
      </c>
      <c r="G26" s="23">
        <v>453.7</v>
      </c>
      <c r="H26" s="30">
        <v>1920</v>
      </c>
      <c r="I26" s="23">
        <v>0.1</v>
      </c>
      <c r="J26" s="23">
        <v>0.2</v>
      </c>
      <c r="K26" s="23">
        <v>0.15</v>
      </c>
      <c r="L26" s="23">
        <v>0</v>
      </c>
      <c r="M26" s="23">
        <v>16</v>
      </c>
      <c r="N26" s="23" t="s">
        <v>9</v>
      </c>
      <c r="O26" s="24">
        <f t="shared" si="1"/>
        <v>0.15000000000000002</v>
      </c>
      <c r="P26" s="27">
        <f t="shared" si="2"/>
        <v>443</v>
      </c>
      <c r="Q26" s="23">
        <f t="shared" si="3"/>
        <v>7.5</v>
      </c>
      <c r="R26" s="38">
        <f t="shared" si="4"/>
        <v>3.0517578125000006E-7</v>
      </c>
    </row>
    <row r="27" spans="1:18">
      <c r="A27" s="27">
        <f t="shared" si="0"/>
        <v>438.15</v>
      </c>
      <c r="B27" s="23" t="s">
        <v>9</v>
      </c>
      <c r="C27" s="23">
        <v>0</v>
      </c>
      <c r="D27" s="23">
        <v>0</v>
      </c>
      <c r="E27" s="23">
        <v>0</v>
      </c>
      <c r="F27" s="23">
        <v>427.6</v>
      </c>
      <c r="G27" s="23">
        <v>448.7</v>
      </c>
      <c r="H27" s="30">
        <v>1925</v>
      </c>
      <c r="I27" s="23">
        <v>0.1</v>
      </c>
      <c r="J27" s="23">
        <v>0.2</v>
      </c>
      <c r="K27" s="23">
        <v>0.15</v>
      </c>
      <c r="L27" s="23">
        <v>0</v>
      </c>
      <c r="M27" s="23">
        <v>433</v>
      </c>
      <c r="N27" s="23" t="s">
        <v>9</v>
      </c>
      <c r="O27" s="24">
        <f t="shared" si="1"/>
        <v>0.15000000000000002</v>
      </c>
      <c r="P27" s="27">
        <f t="shared" si="2"/>
        <v>438</v>
      </c>
      <c r="Q27" s="23">
        <f t="shared" si="3"/>
        <v>5</v>
      </c>
      <c r="R27" s="38">
        <f t="shared" si="4"/>
        <v>2.0239500758981282E-7</v>
      </c>
    </row>
    <row r="28" spans="1:18">
      <c r="A28" s="27">
        <f t="shared" si="0"/>
        <v>433.15</v>
      </c>
      <c r="B28" s="23" t="s">
        <v>9</v>
      </c>
      <c r="C28" s="23">
        <v>0</v>
      </c>
      <c r="D28" s="23">
        <v>0</v>
      </c>
      <c r="E28" s="23">
        <v>0</v>
      </c>
      <c r="F28" s="23">
        <v>422.6</v>
      </c>
      <c r="G28" s="23">
        <v>443.7</v>
      </c>
      <c r="H28" s="30">
        <v>1930</v>
      </c>
      <c r="I28" s="23">
        <v>0.1</v>
      </c>
      <c r="J28" s="23">
        <v>0.2</v>
      </c>
      <c r="K28" s="23">
        <v>0.15</v>
      </c>
      <c r="L28" s="23">
        <v>0</v>
      </c>
      <c r="M28" s="23">
        <v>25</v>
      </c>
      <c r="N28" s="23" t="s">
        <v>9</v>
      </c>
      <c r="O28" s="24">
        <f t="shared" si="1"/>
        <v>0.15000000000000002</v>
      </c>
      <c r="P28" s="27">
        <f t="shared" si="2"/>
        <v>433</v>
      </c>
      <c r="Q28" s="23">
        <f t="shared" si="3"/>
        <v>7.5</v>
      </c>
      <c r="R28" s="38">
        <f t="shared" si="4"/>
        <v>3.0202153077934982E-7</v>
      </c>
    </row>
    <row r="29" spans="1:18">
      <c r="A29" s="27">
        <f t="shared" si="0"/>
        <v>423.15</v>
      </c>
      <c r="B29" s="23" t="s">
        <v>9</v>
      </c>
      <c r="C29" s="23">
        <v>0</v>
      </c>
      <c r="D29" s="23">
        <v>0</v>
      </c>
      <c r="E29" s="23">
        <v>0</v>
      </c>
      <c r="F29" s="23">
        <v>412.6</v>
      </c>
      <c r="G29" s="23">
        <v>433.7</v>
      </c>
      <c r="H29" s="30">
        <v>1940</v>
      </c>
      <c r="I29" s="23">
        <v>0.1</v>
      </c>
      <c r="J29" s="23">
        <v>0.2</v>
      </c>
      <c r="K29" s="23">
        <v>0.15</v>
      </c>
      <c r="L29" s="23">
        <v>0</v>
      </c>
      <c r="M29" s="23">
        <v>188</v>
      </c>
      <c r="N29" s="23" t="s">
        <v>9</v>
      </c>
      <c r="O29" s="24">
        <f t="shared" si="1"/>
        <v>0.15000000000000002</v>
      </c>
      <c r="P29" s="27">
        <f t="shared" si="2"/>
        <v>423</v>
      </c>
      <c r="Q29" s="23">
        <f t="shared" si="3"/>
        <v>10</v>
      </c>
      <c r="R29" s="38">
        <f t="shared" si="4"/>
        <v>3.9855457540652574E-7</v>
      </c>
    </row>
    <row r="30" spans="1:18">
      <c r="A30" s="27">
        <f t="shared" si="0"/>
        <v>413.15</v>
      </c>
      <c r="B30" s="23" t="s">
        <v>9</v>
      </c>
      <c r="C30" s="23">
        <v>0</v>
      </c>
      <c r="D30" s="23">
        <v>0</v>
      </c>
      <c r="E30" s="23">
        <v>0</v>
      </c>
      <c r="F30" s="23">
        <v>402.6</v>
      </c>
      <c r="G30" s="23">
        <v>423.7</v>
      </c>
      <c r="H30" s="30">
        <v>1950</v>
      </c>
      <c r="I30" s="23">
        <v>0.1</v>
      </c>
      <c r="J30" s="23">
        <v>0.2</v>
      </c>
      <c r="K30" s="23">
        <v>0.2</v>
      </c>
      <c r="L30" s="23">
        <v>0</v>
      </c>
      <c r="M30" s="23">
        <v>650</v>
      </c>
      <c r="N30" s="23" t="s">
        <v>9</v>
      </c>
      <c r="O30" s="24">
        <f t="shared" si="1"/>
        <v>0.15000000000000002</v>
      </c>
      <c r="P30" s="27">
        <f t="shared" si="2"/>
        <v>413</v>
      </c>
      <c r="Q30" s="23">
        <f t="shared" si="3"/>
        <v>7.5</v>
      </c>
      <c r="R30" s="38">
        <f t="shared" si="4"/>
        <v>2.9585798816568056E-7</v>
      </c>
    </row>
    <row r="31" spans="1:18">
      <c r="A31" s="27">
        <f t="shared" si="0"/>
        <v>408.1</v>
      </c>
      <c r="B31" s="23" t="s">
        <v>9</v>
      </c>
      <c r="C31" s="23">
        <v>0</v>
      </c>
      <c r="D31" s="23">
        <v>0</v>
      </c>
      <c r="E31" s="23">
        <v>0</v>
      </c>
      <c r="F31" s="23">
        <v>397.6</v>
      </c>
      <c r="G31" s="23">
        <v>418.6</v>
      </c>
      <c r="H31" s="30">
        <v>1955</v>
      </c>
      <c r="I31" s="23">
        <v>0.1</v>
      </c>
      <c r="J31" s="23">
        <v>0.2</v>
      </c>
      <c r="K31" s="23">
        <v>0.15</v>
      </c>
      <c r="L31" s="23">
        <v>0</v>
      </c>
      <c r="M31" s="23">
        <v>42</v>
      </c>
      <c r="N31" s="23" t="s">
        <v>9</v>
      </c>
      <c r="O31" s="24">
        <f t="shared" si="1"/>
        <v>0.15000000000000002</v>
      </c>
      <c r="P31" s="27">
        <f t="shared" si="2"/>
        <v>407.95000000000005</v>
      </c>
      <c r="Q31" s="23">
        <f t="shared" si="3"/>
        <v>5</v>
      </c>
      <c r="R31" s="38">
        <f t="shared" si="4"/>
        <v>1.9623105552684771E-7</v>
      </c>
    </row>
    <row r="32" spans="1:18">
      <c r="A32" s="27">
        <f t="shared" si="0"/>
        <v>403.1</v>
      </c>
      <c r="B32" s="23" t="s">
        <v>9</v>
      </c>
      <c r="C32" s="23">
        <v>0</v>
      </c>
      <c r="D32" s="23">
        <v>0</v>
      </c>
      <c r="E32" s="23">
        <v>0</v>
      </c>
      <c r="F32" s="23">
        <v>392.7</v>
      </c>
      <c r="G32" s="23">
        <v>413.5</v>
      </c>
      <c r="H32" s="30">
        <v>1960</v>
      </c>
      <c r="I32" s="23">
        <v>0.15</v>
      </c>
      <c r="J32" s="23">
        <v>0.2</v>
      </c>
      <c r="K32" s="23">
        <v>0.25</v>
      </c>
      <c r="L32" s="23">
        <v>0</v>
      </c>
      <c r="M32" s="23">
        <v>139</v>
      </c>
      <c r="N32" s="23" t="s">
        <v>9</v>
      </c>
      <c r="O32" s="24">
        <f t="shared" si="1"/>
        <v>0.17499999999999999</v>
      </c>
      <c r="P32" s="27">
        <f t="shared" si="2"/>
        <v>402.92500000000001</v>
      </c>
      <c r="Q32" s="23">
        <f t="shared" si="3"/>
        <v>5</v>
      </c>
      <c r="R32" s="38">
        <f t="shared" si="4"/>
        <v>2.2776967930029156E-7</v>
      </c>
    </row>
    <row r="33" spans="1:18">
      <c r="A33" s="27">
        <f t="shared" si="0"/>
        <v>398.25</v>
      </c>
      <c r="B33" s="23" t="s">
        <v>9</v>
      </c>
      <c r="C33" s="23">
        <v>0</v>
      </c>
      <c r="D33" s="23">
        <v>0</v>
      </c>
      <c r="E33" s="23">
        <v>0</v>
      </c>
      <c r="F33" s="23">
        <v>387.7</v>
      </c>
      <c r="G33" s="23">
        <v>408.8</v>
      </c>
      <c r="H33" s="30">
        <v>1965</v>
      </c>
      <c r="I33" s="23">
        <v>0.15</v>
      </c>
      <c r="J33" s="23">
        <v>0.2</v>
      </c>
      <c r="K33" s="23">
        <v>0.12</v>
      </c>
      <c r="L33" s="23">
        <v>0</v>
      </c>
      <c r="M33" s="23">
        <v>116</v>
      </c>
      <c r="N33" s="23" t="s">
        <v>9</v>
      </c>
      <c r="O33" s="24">
        <f t="shared" si="1"/>
        <v>0.17499999999999999</v>
      </c>
      <c r="P33" s="27">
        <f t="shared" si="2"/>
        <v>398.07499999999999</v>
      </c>
      <c r="Q33" s="23">
        <f t="shared" si="3"/>
        <v>5</v>
      </c>
      <c r="R33" s="38">
        <f t="shared" si="4"/>
        <v>2.2661202079650887E-7</v>
      </c>
    </row>
    <row r="34" spans="1:18">
      <c r="A34" s="27">
        <f t="shared" si="0"/>
        <v>393.25</v>
      </c>
      <c r="B34" s="23" t="s">
        <v>9</v>
      </c>
      <c r="C34" s="23">
        <v>0</v>
      </c>
      <c r="D34" s="23">
        <v>0</v>
      </c>
      <c r="E34" s="23">
        <v>0</v>
      </c>
      <c r="F34" s="23">
        <v>382.7</v>
      </c>
      <c r="G34" s="23">
        <v>403.8</v>
      </c>
      <c r="H34" s="30">
        <v>1970</v>
      </c>
      <c r="I34" s="23">
        <v>0.15</v>
      </c>
      <c r="J34" s="23">
        <v>0.25</v>
      </c>
      <c r="K34" s="23">
        <v>0.15</v>
      </c>
      <c r="L34" s="23">
        <v>0</v>
      </c>
      <c r="M34" s="23">
        <v>580</v>
      </c>
      <c r="N34" s="23" t="s">
        <v>9</v>
      </c>
      <c r="O34" s="24">
        <f t="shared" si="1"/>
        <v>0.2</v>
      </c>
      <c r="P34" s="27">
        <f t="shared" si="2"/>
        <v>393.05</v>
      </c>
      <c r="Q34" s="23">
        <f t="shared" si="3"/>
        <v>5</v>
      </c>
      <c r="R34" s="38">
        <f t="shared" si="4"/>
        <v>2.5767218944059367E-7</v>
      </c>
    </row>
    <row r="35" spans="1:18">
      <c r="A35" s="27">
        <f t="shared" si="0"/>
        <v>388.25</v>
      </c>
      <c r="B35" s="23" t="s">
        <v>9</v>
      </c>
      <c r="C35" s="23">
        <v>1</v>
      </c>
      <c r="D35" s="23">
        <v>0</v>
      </c>
      <c r="E35" s="23">
        <v>386.64</v>
      </c>
      <c r="F35" s="23">
        <v>377.7</v>
      </c>
      <c r="G35" s="23">
        <v>398.8</v>
      </c>
      <c r="H35" s="30">
        <v>1975</v>
      </c>
      <c r="I35" s="23">
        <v>0.15</v>
      </c>
      <c r="J35" s="23">
        <v>0.25</v>
      </c>
      <c r="K35" s="23">
        <v>0.17</v>
      </c>
      <c r="L35" s="23">
        <v>0</v>
      </c>
      <c r="M35" s="23">
        <v>279</v>
      </c>
      <c r="N35" s="23" t="s">
        <v>9</v>
      </c>
      <c r="O35" s="24">
        <f t="shared" si="1"/>
        <v>0.2</v>
      </c>
      <c r="P35" s="27">
        <f t="shared" si="2"/>
        <v>388.05</v>
      </c>
      <c r="Q35" s="23">
        <f t="shared" si="3"/>
        <v>5</v>
      </c>
      <c r="R35" s="38">
        <f t="shared" si="4"/>
        <v>2.5636917160711422E-7</v>
      </c>
    </row>
    <row r="36" spans="1:18">
      <c r="A36" s="27">
        <f t="shared" si="0"/>
        <v>383.25</v>
      </c>
      <c r="B36" s="23" t="s">
        <v>9</v>
      </c>
      <c r="C36" s="23">
        <v>0</v>
      </c>
      <c r="D36" s="23">
        <v>0</v>
      </c>
      <c r="E36" s="23">
        <v>0</v>
      </c>
      <c r="F36" s="23">
        <v>372.7</v>
      </c>
      <c r="G36" s="23">
        <v>393.8</v>
      </c>
      <c r="H36" s="30">
        <v>1980</v>
      </c>
      <c r="I36" s="23">
        <v>0.15</v>
      </c>
      <c r="J36" s="23">
        <v>0.25</v>
      </c>
      <c r="K36" s="23">
        <v>0.3</v>
      </c>
      <c r="L36" s="23">
        <v>0</v>
      </c>
      <c r="M36" s="23">
        <v>121</v>
      </c>
      <c r="N36" s="23" t="s">
        <v>9</v>
      </c>
      <c r="O36" s="24">
        <f t="shared" si="1"/>
        <v>0.2</v>
      </c>
      <c r="P36" s="27">
        <f t="shared" si="2"/>
        <v>383.05</v>
      </c>
      <c r="Q36" s="23">
        <f t="shared" si="3"/>
        <v>5</v>
      </c>
      <c r="R36" s="38">
        <f t="shared" si="4"/>
        <v>2.5507601265177022E-7</v>
      </c>
    </row>
    <row r="37" spans="1:18">
      <c r="A37" s="27">
        <f t="shared" si="0"/>
        <v>378.25</v>
      </c>
      <c r="B37" s="23" t="s">
        <v>9</v>
      </c>
      <c r="C37" s="23">
        <v>1</v>
      </c>
      <c r="D37" s="23">
        <v>0</v>
      </c>
      <c r="E37" s="23">
        <v>376.87</v>
      </c>
      <c r="F37" s="23">
        <v>367.7</v>
      </c>
      <c r="G37" s="23">
        <v>388.8</v>
      </c>
      <c r="H37" s="30">
        <v>1985</v>
      </c>
      <c r="I37" s="23">
        <v>0.15</v>
      </c>
      <c r="J37" s="23">
        <v>0.25</v>
      </c>
      <c r="K37" s="23">
        <v>0.15</v>
      </c>
      <c r="L37" s="23">
        <v>0</v>
      </c>
      <c r="M37" s="23">
        <v>223</v>
      </c>
      <c r="N37" s="23" t="s">
        <v>9</v>
      </c>
      <c r="O37" s="24">
        <f t="shared" si="1"/>
        <v>0.2</v>
      </c>
      <c r="P37" s="27">
        <f t="shared" si="2"/>
        <v>378.05</v>
      </c>
      <c r="Q37" s="23">
        <f t="shared" si="3"/>
        <v>5</v>
      </c>
      <c r="R37" s="38">
        <f t="shared" si="4"/>
        <v>2.5379261336598801E-7</v>
      </c>
    </row>
    <row r="38" spans="1:18">
      <c r="A38" s="27">
        <f t="shared" si="0"/>
        <v>373.35</v>
      </c>
      <c r="B38" s="23" t="s">
        <v>9</v>
      </c>
      <c r="C38" s="23">
        <v>0</v>
      </c>
      <c r="D38" s="23">
        <v>0</v>
      </c>
      <c r="E38" s="23">
        <v>0</v>
      </c>
      <c r="F38" s="23">
        <v>362.9</v>
      </c>
      <c r="G38" s="23">
        <v>383.8</v>
      </c>
      <c r="H38" s="30">
        <v>1990</v>
      </c>
      <c r="I38" s="23">
        <v>0.15</v>
      </c>
      <c r="J38" s="23">
        <v>0.25</v>
      </c>
      <c r="K38" s="23">
        <v>0.28000000000000003</v>
      </c>
      <c r="L38" s="23">
        <v>0</v>
      </c>
      <c r="M38" s="23">
        <v>175</v>
      </c>
      <c r="N38" s="23" t="s">
        <v>9</v>
      </c>
      <c r="O38" s="24">
        <f t="shared" si="1"/>
        <v>0.2</v>
      </c>
      <c r="P38" s="27">
        <f t="shared" si="2"/>
        <v>373.15000000000003</v>
      </c>
      <c r="Q38" s="23">
        <f t="shared" si="3"/>
        <v>5</v>
      </c>
      <c r="R38" s="38">
        <f t="shared" si="4"/>
        <v>2.5251887578596498E-7</v>
      </c>
    </row>
    <row r="39" spans="1:18">
      <c r="A39" s="27">
        <f t="shared" si="0"/>
        <v>368.25</v>
      </c>
      <c r="B39" s="23" t="s">
        <v>9</v>
      </c>
      <c r="C39" s="23">
        <v>0</v>
      </c>
      <c r="D39" s="23">
        <v>0</v>
      </c>
      <c r="E39" s="23">
        <v>0</v>
      </c>
      <c r="F39" s="23">
        <v>357.7</v>
      </c>
      <c r="G39" s="23">
        <v>378.8</v>
      </c>
      <c r="H39" s="30">
        <v>1995</v>
      </c>
      <c r="I39" s="23">
        <v>0.15</v>
      </c>
      <c r="J39" s="23">
        <v>0.25</v>
      </c>
      <c r="K39" s="23">
        <v>0.15</v>
      </c>
      <c r="L39" s="23">
        <v>0</v>
      </c>
      <c r="M39" s="23">
        <v>102</v>
      </c>
      <c r="N39" s="23" t="s">
        <v>9</v>
      </c>
      <c r="O39" s="24">
        <f t="shared" si="1"/>
        <v>0.2</v>
      </c>
      <c r="P39" s="27">
        <f t="shared" si="2"/>
        <v>368.05</v>
      </c>
      <c r="Q39" s="23">
        <f t="shared" si="3"/>
        <v>5</v>
      </c>
      <c r="R39" s="38">
        <f t="shared" si="4"/>
        <v>2.5125470317397505E-7</v>
      </c>
    </row>
    <row r="40" spans="1:18">
      <c r="A40" s="27">
        <f t="shared" si="0"/>
        <v>363.25</v>
      </c>
      <c r="B40" s="23" t="s">
        <v>9</v>
      </c>
      <c r="C40" s="23">
        <v>1</v>
      </c>
      <c r="D40" s="23">
        <v>0</v>
      </c>
      <c r="E40" s="23">
        <v>372.28</v>
      </c>
      <c r="F40" s="23">
        <v>352.7</v>
      </c>
      <c r="G40" s="23">
        <v>373.8</v>
      </c>
      <c r="H40" s="30">
        <v>2000</v>
      </c>
      <c r="I40" s="23">
        <v>0.15</v>
      </c>
      <c r="J40" s="23">
        <v>0.25</v>
      </c>
      <c r="K40" s="23">
        <v>0.25</v>
      </c>
      <c r="L40" s="23">
        <v>0</v>
      </c>
      <c r="M40" s="23">
        <v>11872</v>
      </c>
      <c r="N40" s="23" t="s">
        <v>9</v>
      </c>
      <c r="O40" s="24">
        <f t="shared" si="1"/>
        <v>0.2</v>
      </c>
      <c r="P40" s="27">
        <f t="shared" si="2"/>
        <v>363.05</v>
      </c>
      <c r="Q40" s="23">
        <f t="shared" si="3"/>
        <v>5</v>
      </c>
      <c r="R40" s="38">
        <f t="shared" si="4"/>
        <v>2.4999999999999999E-7</v>
      </c>
    </row>
    <row r="41" spans="1:18">
      <c r="A41" s="27">
        <f t="shared" si="0"/>
        <v>358.15</v>
      </c>
      <c r="B41" s="23" t="s">
        <v>9</v>
      </c>
      <c r="C41" s="23">
        <v>2</v>
      </c>
      <c r="D41" s="23">
        <v>0</v>
      </c>
      <c r="E41" s="23">
        <v>350.6</v>
      </c>
      <c r="F41" s="23">
        <v>347.5</v>
      </c>
      <c r="G41" s="23">
        <v>368.8</v>
      </c>
      <c r="H41" s="30">
        <v>2005</v>
      </c>
      <c r="I41" s="23">
        <v>0.2</v>
      </c>
      <c r="J41" s="23">
        <v>0.3</v>
      </c>
      <c r="K41" s="23">
        <v>0.2</v>
      </c>
      <c r="L41" s="23">
        <v>0</v>
      </c>
      <c r="M41" s="23">
        <v>334</v>
      </c>
      <c r="N41" s="23" t="s">
        <v>9</v>
      </c>
      <c r="O41" s="24">
        <f t="shared" si="1"/>
        <v>0.25</v>
      </c>
      <c r="P41" s="27">
        <f t="shared" si="2"/>
        <v>357.9</v>
      </c>
      <c r="Q41" s="23">
        <f t="shared" si="3"/>
        <v>5</v>
      </c>
      <c r="R41" s="38">
        <f t="shared" si="4"/>
        <v>3.1094333990460259E-7</v>
      </c>
    </row>
    <row r="42" spans="1:18">
      <c r="A42" s="27">
        <f t="shared" si="0"/>
        <v>353.35</v>
      </c>
      <c r="B42" s="23" t="s">
        <v>9</v>
      </c>
      <c r="C42" s="23">
        <v>0</v>
      </c>
      <c r="D42" s="23">
        <v>0</v>
      </c>
      <c r="E42" s="23">
        <v>0</v>
      </c>
      <c r="F42" s="23">
        <v>342.9</v>
      </c>
      <c r="G42" s="23">
        <v>363.8</v>
      </c>
      <c r="H42" s="30">
        <v>2010</v>
      </c>
      <c r="I42" s="23">
        <v>0.2</v>
      </c>
      <c r="J42" s="23">
        <v>0.3</v>
      </c>
      <c r="K42" s="23">
        <v>0.28999999999999998</v>
      </c>
      <c r="L42" s="23">
        <v>0</v>
      </c>
      <c r="M42" s="23">
        <v>223</v>
      </c>
      <c r="N42" s="23" t="s">
        <v>9</v>
      </c>
      <c r="O42" s="24">
        <f t="shared" si="1"/>
        <v>0.25</v>
      </c>
      <c r="P42" s="27">
        <f t="shared" si="2"/>
        <v>353.1</v>
      </c>
      <c r="Q42" s="23">
        <f t="shared" si="3"/>
        <v>5</v>
      </c>
      <c r="R42" s="38">
        <f t="shared" si="4"/>
        <v>3.0939828222073712E-7</v>
      </c>
    </row>
    <row r="43" spans="1:18">
      <c r="A43" s="27">
        <f t="shared" si="0"/>
        <v>348.3</v>
      </c>
      <c r="B43" s="23" t="s">
        <v>9</v>
      </c>
      <c r="C43" s="23">
        <v>0</v>
      </c>
      <c r="D43" s="23">
        <v>0</v>
      </c>
      <c r="E43" s="23">
        <v>0</v>
      </c>
      <c r="F43" s="23">
        <v>337.8</v>
      </c>
      <c r="G43" s="23">
        <v>358.8</v>
      </c>
      <c r="H43" s="30">
        <v>2015</v>
      </c>
      <c r="I43" s="23">
        <v>0.2</v>
      </c>
      <c r="J43" s="23">
        <v>0.3</v>
      </c>
      <c r="K43" s="23">
        <v>0.42</v>
      </c>
      <c r="L43" s="23">
        <v>0</v>
      </c>
      <c r="M43" s="23">
        <v>75</v>
      </c>
      <c r="N43" s="23" t="s">
        <v>9</v>
      </c>
      <c r="O43" s="24">
        <f t="shared" si="1"/>
        <v>0.25</v>
      </c>
      <c r="P43" s="27">
        <f t="shared" si="2"/>
        <v>348.05</v>
      </c>
      <c r="Q43" s="23">
        <f t="shared" si="3"/>
        <v>5</v>
      </c>
      <c r="R43" s="38">
        <f t="shared" si="4"/>
        <v>3.0786471193098905E-7</v>
      </c>
    </row>
    <row r="44" spans="1:18">
      <c r="A44" s="27">
        <f t="shared" si="0"/>
        <v>343.35</v>
      </c>
      <c r="B44" s="23" t="s">
        <v>9</v>
      </c>
      <c r="C44" s="23">
        <v>0</v>
      </c>
      <c r="D44" s="23">
        <v>0</v>
      </c>
      <c r="E44" s="23">
        <v>0</v>
      </c>
      <c r="F44" s="23">
        <v>332.8</v>
      </c>
      <c r="G44" s="23">
        <v>353.9</v>
      </c>
      <c r="H44" s="30">
        <v>2020</v>
      </c>
      <c r="I44" s="23">
        <v>0.2</v>
      </c>
      <c r="J44" s="23">
        <v>0.3</v>
      </c>
      <c r="K44" s="23">
        <v>0.43</v>
      </c>
      <c r="L44" s="23">
        <v>0</v>
      </c>
      <c r="M44" s="23">
        <v>146</v>
      </c>
      <c r="N44" s="23" t="s">
        <v>9</v>
      </c>
      <c r="O44" s="24">
        <f t="shared" si="1"/>
        <v>0.25</v>
      </c>
      <c r="P44" s="27">
        <f t="shared" si="2"/>
        <v>343.1</v>
      </c>
      <c r="Q44" s="23">
        <f t="shared" si="3"/>
        <v>5</v>
      </c>
      <c r="R44" s="38">
        <f t="shared" si="4"/>
        <v>3.0634251543966277E-7</v>
      </c>
    </row>
    <row r="45" spans="1:18">
      <c r="A45" s="27">
        <f t="shared" si="0"/>
        <v>338.4</v>
      </c>
      <c r="B45" s="23" t="s">
        <v>9</v>
      </c>
      <c r="C45" s="23">
        <v>0</v>
      </c>
      <c r="D45" s="23">
        <v>0</v>
      </c>
      <c r="E45" s="23">
        <v>0</v>
      </c>
      <c r="F45" s="23">
        <v>327.9</v>
      </c>
      <c r="G45" s="23">
        <v>348.9</v>
      </c>
      <c r="H45" s="30">
        <v>2025</v>
      </c>
      <c r="I45" s="23">
        <v>0.2</v>
      </c>
      <c r="J45" s="23">
        <v>0.3</v>
      </c>
      <c r="K45" s="23">
        <v>0.4</v>
      </c>
      <c r="L45" s="23">
        <v>0</v>
      </c>
      <c r="M45" s="23">
        <v>462</v>
      </c>
      <c r="N45" s="23" t="s">
        <v>9</v>
      </c>
      <c r="O45" s="24">
        <f t="shared" si="1"/>
        <v>0.25</v>
      </c>
      <c r="P45" s="27">
        <f t="shared" si="2"/>
        <v>338.15</v>
      </c>
      <c r="Q45" s="23">
        <f t="shared" si="3"/>
        <v>5</v>
      </c>
      <c r="R45" s="38">
        <f t="shared" si="4"/>
        <v>3.0483158055174516E-7</v>
      </c>
    </row>
    <row r="46" spans="1:18">
      <c r="A46" s="27">
        <f t="shared" si="0"/>
        <v>333.35</v>
      </c>
      <c r="B46" s="23" t="s">
        <v>9</v>
      </c>
      <c r="C46" s="23">
        <v>0</v>
      </c>
      <c r="D46" s="23">
        <v>0</v>
      </c>
      <c r="E46" s="23">
        <v>0</v>
      </c>
      <c r="F46" s="23">
        <v>322.8</v>
      </c>
      <c r="G46" s="23">
        <v>343.9</v>
      </c>
      <c r="H46" s="30">
        <v>2030</v>
      </c>
      <c r="I46" s="23">
        <v>0.2</v>
      </c>
      <c r="J46" s="23">
        <v>0.3</v>
      </c>
      <c r="K46" s="23">
        <v>0.5</v>
      </c>
      <c r="L46" s="23">
        <v>0</v>
      </c>
      <c r="M46" s="23">
        <v>133</v>
      </c>
      <c r="N46" s="23" t="s">
        <v>9</v>
      </c>
      <c r="O46" s="24">
        <f t="shared" si="1"/>
        <v>0.25</v>
      </c>
      <c r="P46" s="27">
        <f t="shared" si="2"/>
        <v>333.1</v>
      </c>
      <c r="Q46" s="23">
        <f t="shared" si="3"/>
        <v>5</v>
      </c>
      <c r="R46" s="38">
        <f t="shared" si="4"/>
        <v>3.0333179645223132E-7</v>
      </c>
    </row>
    <row r="47" spans="1:18">
      <c r="A47" s="27">
        <f t="shared" si="0"/>
        <v>328.35</v>
      </c>
      <c r="B47" s="23" t="s">
        <v>9</v>
      </c>
      <c r="C47" s="23">
        <v>0</v>
      </c>
      <c r="D47" s="23">
        <v>0</v>
      </c>
      <c r="E47" s="23">
        <v>0</v>
      </c>
      <c r="F47" s="23">
        <v>317.8</v>
      </c>
      <c r="G47" s="23">
        <v>338.9</v>
      </c>
      <c r="H47" s="30">
        <v>2035</v>
      </c>
      <c r="I47" s="23">
        <v>0.25</v>
      </c>
      <c r="J47" s="23">
        <v>0.3</v>
      </c>
      <c r="K47" s="23">
        <v>0.45</v>
      </c>
      <c r="L47" s="23">
        <v>0</v>
      </c>
      <c r="M47" s="23">
        <v>98</v>
      </c>
      <c r="N47" s="23" t="s">
        <v>9</v>
      </c>
      <c r="O47" s="24">
        <f t="shared" si="1"/>
        <v>0.27500000000000002</v>
      </c>
      <c r="P47" s="27">
        <f t="shared" si="2"/>
        <v>328.07500000000005</v>
      </c>
      <c r="Q47" s="23">
        <f t="shared" si="3"/>
        <v>5</v>
      </c>
      <c r="R47" s="38">
        <f t="shared" si="4"/>
        <v>3.3202735905438607E-7</v>
      </c>
    </row>
    <row r="48" spans="1:18">
      <c r="A48" s="27">
        <f t="shared" si="0"/>
        <v>323.45</v>
      </c>
      <c r="B48" s="23" t="s">
        <v>9</v>
      </c>
      <c r="C48" s="23">
        <v>0</v>
      </c>
      <c r="D48" s="23">
        <v>0</v>
      </c>
      <c r="E48" s="23">
        <v>348.49</v>
      </c>
      <c r="F48" s="23">
        <v>313</v>
      </c>
      <c r="G48" s="23">
        <v>333.9</v>
      </c>
      <c r="H48" s="30">
        <v>2040</v>
      </c>
      <c r="I48" s="23">
        <v>0.25</v>
      </c>
      <c r="J48" s="23">
        <v>0.35</v>
      </c>
      <c r="K48" s="23">
        <v>0.42</v>
      </c>
      <c r="L48" s="23">
        <v>0</v>
      </c>
      <c r="M48" s="23">
        <v>253</v>
      </c>
      <c r="N48" s="23" t="s">
        <v>9</v>
      </c>
      <c r="O48" s="24">
        <f t="shared" si="1"/>
        <v>0.3</v>
      </c>
      <c r="P48" s="27">
        <f t="shared" si="2"/>
        <v>323.14999999999998</v>
      </c>
      <c r="Q48" s="23">
        <f t="shared" si="3"/>
        <v>5</v>
      </c>
      <c r="R48" s="38">
        <f t="shared" si="4"/>
        <v>3.6043829296424453E-7</v>
      </c>
    </row>
    <row r="49" spans="1:18">
      <c r="A49" s="27">
        <f t="shared" si="0"/>
        <v>318.35000000000002</v>
      </c>
      <c r="B49" s="23" t="s">
        <v>9</v>
      </c>
      <c r="C49" s="23">
        <v>0</v>
      </c>
      <c r="D49" s="23">
        <v>0</v>
      </c>
      <c r="E49" s="23">
        <v>0</v>
      </c>
      <c r="F49" s="23">
        <v>307.8</v>
      </c>
      <c r="G49" s="23">
        <v>328.9</v>
      </c>
      <c r="H49" s="30">
        <v>2045</v>
      </c>
      <c r="I49" s="23">
        <v>0.25</v>
      </c>
      <c r="J49" s="23">
        <v>0.35</v>
      </c>
      <c r="K49" s="23">
        <v>0.45</v>
      </c>
      <c r="L49" s="23">
        <v>0</v>
      </c>
      <c r="M49" s="23">
        <v>110</v>
      </c>
      <c r="N49" s="23" t="s">
        <v>9</v>
      </c>
      <c r="O49" s="24">
        <f t="shared" si="1"/>
        <v>0.3</v>
      </c>
      <c r="P49" s="27">
        <f t="shared" si="2"/>
        <v>318.05</v>
      </c>
      <c r="Q49" s="23">
        <f t="shared" si="3"/>
        <v>5</v>
      </c>
      <c r="R49" s="38">
        <f t="shared" si="4"/>
        <v>3.5867791321190094E-7</v>
      </c>
    </row>
    <row r="50" spans="1:18">
      <c r="A50" s="27">
        <f t="shared" si="0"/>
        <v>313.35000000000002</v>
      </c>
      <c r="B50" s="23" t="s">
        <v>9</v>
      </c>
      <c r="C50" s="23">
        <v>0</v>
      </c>
      <c r="D50" s="23">
        <v>0</v>
      </c>
      <c r="E50" s="23">
        <v>0</v>
      </c>
      <c r="F50" s="23">
        <v>302.8</v>
      </c>
      <c r="G50" s="23">
        <v>323.89999999999998</v>
      </c>
      <c r="H50" s="30">
        <v>2050</v>
      </c>
      <c r="I50" s="23">
        <v>0.25</v>
      </c>
      <c r="J50" s="23">
        <v>0.35</v>
      </c>
      <c r="K50" s="23">
        <v>0.42</v>
      </c>
      <c r="L50" s="23">
        <v>115</v>
      </c>
      <c r="M50" s="23">
        <v>6708</v>
      </c>
      <c r="N50" s="23" t="s">
        <v>9</v>
      </c>
      <c r="O50" s="24">
        <f t="shared" si="1"/>
        <v>0.3</v>
      </c>
      <c r="P50" s="27">
        <f t="shared" si="2"/>
        <v>313.05</v>
      </c>
      <c r="Q50" s="23">
        <f t="shared" si="3"/>
        <v>5</v>
      </c>
      <c r="R50" s="38">
        <f t="shared" si="4"/>
        <v>3.569303985722784E-7</v>
      </c>
    </row>
    <row r="51" spans="1:18">
      <c r="A51" s="27">
        <f t="shared" si="0"/>
        <v>308.45</v>
      </c>
      <c r="B51" s="23" t="s">
        <v>9</v>
      </c>
      <c r="C51" s="23">
        <v>0</v>
      </c>
      <c r="D51" s="23">
        <v>0</v>
      </c>
      <c r="E51" s="23">
        <v>0</v>
      </c>
      <c r="F51" s="23">
        <v>298</v>
      </c>
      <c r="G51" s="23">
        <v>318.89999999999998</v>
      </c>
      <c r="H51" s="30">
        <v>2055</v>
      </c>
      <c r="I51" s="23">
        <v>0.25</v>
      </c>
      <c r="J51" s="23">
        <v>0.35</v>
      </c>
      <c r="K51" s="23">
        <v>0.5</v>
      </c>
      <c r="L51" s="23">
        <v>0</v>
      </c>
      <c r="M51" s="23">
        <v>1081</v>
      </c>
      <c r="N51" s="23" t="s">
        <v>9</v>
      </c>
      <c r="O51" s="24">
        <f t="shared" si="1"/>
        <v>0.3</v>
      </c>
      <c r="P51" s="27">
        <f t="shared" si="2"/>
        <v>308.14999999999998</v>
      </c>
      <c r="Q51" s="23">
        <f t="shared" si="3"/>
        <v>5</v>
      </c>
      <c r="R51" s="38">
        <f t="shared" si="4"/>
        <v>3.5519562398991243E-7</v>
      </c>
    </row>
    <row r="52" spans="1:18">
      <c r="A52" s="27">
        <f t="shared" si="0"/>
        <v>303.45</v>
      </c>
      <c r="B52" s="23" t="s">
        <v>9</v>
      </c>
      <c r="C52" s="23">
        <v>0</v>
      </c>
      <c r="D52" s="23">
        <v>0</v>
      </c>
      <c r="E52" s="23">
        <v>0</v>
      </c>
      <c r="F52" s="23">
        <v>292.89999999999998</v>
      </c>
      <c r="G52" s="23">
        <v>314</v>
      </c>
      <c r="H52" s="30">
        <v>2060</v>
      </c>
      <c r="I52" s="23">
        <v>0.3</v>
      </c>
      <c r="J52" s="23">
        <v>0.4</v>
      </c>
      <c r="K52" s="23">
        <v>0.4</v>
      </c>
      <c r="L52" s="23">
        <v>0</v>
      </c>
      <c r="M52" s="23">
        <v>4036</v>
      </c>
      <c r="N52" s="23" t="s">
        <v>9</v>
      </c>
      <c r="O52" s="24">
        <f t="shared" si="1"/>
        <v>0.35</v>
      </c>
      <c r="P52" s="27">
        <f t="shared" si="2"/>
        <v>303.09999999999997</v>
      </c>
      <c r="Q52" s="23">
        <f t="shared" si="3"/>
        <v>5</v>
      </c>
      <c r="R52" s="38">
        <f t="shared" si="4"/>
        <v>4.1238571024601755E-7</v>
      </c>
    </row>
    <row r="53" spans="1:18">
      <c r="A53" s="27">
        <f t="shared" si="0"/>
        <v>298.45</v>
      </c>
      <c r="B53" s="23" t="s">
        <v>9</v>
      </c>
      <c r="C53" s="23">
        <v>0</v>
      </c>
      <c r="D53" s="23">
        <v>0</v>
      </c>
      <c r="E53" s="23">
        <v>0</v>
      </c>
      <c r="F53" s="23">
        <v>287.89999999999998</v>
      </c>
      <c r="G53" s="23">
        <v>309</v>
      </c>
      <c r="H53" s="30">
        <v>2065</v>
      </c>
      <c r="I53" s="23">
        <v>0.3</v>
      </c>
      <c r="J53" s="23">
        <v>0.4</v>
      </c>
      <c r="K53" s="23">
        <v>0.35</v>
      </c>
      <c r="L53" s="23">
        <v>2</v>
      </c>
      <c r="M53" s="23">
        <v>66</v>
      </c>
      <c r="N53" s="23" t="s">
        <v>9</v>
      </c>
      <c r="O53" s="24">
        <f t="shared" si="1"/>
        <v>0.35</v>
      </c>
      <c r="P53" s="27">
        <f t="shared" si="2"/>
        <v>298.09999999999997</v>
      </c>
      <c r="Q53" s="23">
        <f t="shared" si="3"/>
        <v>5</v>
      </c>
      <c r="R53" s="38">
        <f t="shared" si="4"/>
        <v>4.10391102720893E-7</v>
      </c>
    </row>
    <row r="54" spans="1:18">
      <c r="A54" s="27">
        <f t="shared" si="0"/>
        <v>293.45</v>
      </c>
      <c r="B54" s="23" t="s">
        <v>9</v>
      </c>
      <c r="C54" s="23">
        <v>2</v>
      </c>
      <c r="D54" s="23">
        <v>0</v>
      </c>
      <c r="E54" s="23">
        <v>286.05</v>
      </c>
      <c r="F54" s="23">
        <v>282.89999999999998</v>
      </c>
      <c r="G54" s="23">
        <v>304</v>
      </c>
      <c r="H54" s="30">
        <v>2070</v>
      </c>
      <c r="I54" s="23">
        <v>0.3</v>
      </c>
      <c r="J54" s="23">
        <v>0.4</v>
      </c>
      <c r="K54" s="23">
        <v>0.5</v>
      </c>
      <c r="L54" s="23">
        <v>0</v>
      </c>
      <c r="M54" s="23">
        <v>2380</v>
      </c>
      <c r="N54" s="23" t="s">
        <v>9</v>
      </c>
      <c r="O54" s="24">
        <f t="shared" si="1"/>
        <v>0.35</v>
      </c>
      <c r="P54" s="27">
        <f t="shared" si="2"/>
        <v>293.09999999999997</v>
      </c>
      <c r="Q54" s="23">
        <f t="shared" si="3"/>
        <v>5</v>
      </c>
      <c r="R54" s="38">
        <f t="shared" si="4"/>
        <v>4.0841093141030131E-7</v>
      </c>
    </row>
    <row r="55" spans="1:18">
      <c r="A55" s="27">
        <f t="shared" si="0"/>
        <v>288.45</v>
      </c>
      <c r="B55" s="23" t="s">
        <v>9</v>
      </c>
      <c r="C55" s="23">
        <v>3</v>
      </c>
      <c r="D55" s="23">
        <v>0</v>
      </c>
      <c r="E55" s="23">
        <v>281</v>
      </c>
      <c r="F55" s="23">
        <v>277.89999999999998</v>
      </c>
      <c r="G55" s="23">
        <v>299</v>
      </c>
      <c r="H55" s="30">
        <v>2075</v>
      </c>
      <c r="I55" s="23">
        <v>0.3</v>
      </c>
      <c r="J55" s="23">
        <v>0.4</v>
      </c>
      <c r="K55" s="23">
        <v>0.23</v>
      </c>
      <c r="L55" s="23">
        <v>100</v>
      </c>
      <c r="M55" s="23">
        <v>11628</v>
      </c>
      <c r="N55" s="23" t="s">
        <v>9</v>
      </c>
      <c r="O55" s="24">
        <f t="shared" si="1"/>
        <v>0.35</v>
      </c>
      <c r="P55" s="27">
        <f t="shared" si="2"/>
        <v>288.09999999999997</v>
      </c>
      <c r="Q55" s="23">
        <f t="shared" si="3"/>
        <v>5</v>
      </c>
      <c r="R55" s="38">
        <f t="shared" si="4"/>
        <v>4.0644505733778489E-7</v>
      </c>
    </row>
    <row r="56" spans="1:18">
      <c r="A56" s="27">
        <f t="shared" si="0"/>
        <v>283.45</v>
      </c>
      <c r="B56" s="23" t="s">
        <v>9</v>
      </c>
      <c r="C56" s="23">
        <v>0</v>
      </c>
      <c r="D56" s="23">
        <v>0</v>
      </c>
      <c r="E56" s="23">
        <v>217.02</v>
      </c>
      <c r="F56" s="23">
        <v>272.89999999999998</v>
      </c>
      <c r="G56" s="23">
        <v>294</v>
      </c>
      <c r="H56" s="30">
        <v>2080</v>
      </c>
      <c r="I56" s="23">
        <v>0.35</v>
      </c>
      <c r="J56" s="23">
        <v>0.45</v>
      </c>
      <c r="K56" s="23">
        <v>0.3</v>
      </c>
      <c r="L56" s="23">
        <v>0</v>
      </c>
      <c r="M56" s="23">
        <v>2334</v>
      </c>
      <c r="N56" s="23" t="s">
        <v>9</v>
      </c>
      <c r="O56" s="24">
        <f t="shared" si="1"/>
        <v>0.4</v>
      </c>
      <c r="P56" s="27">
        <f t="shared" si="2"/>
        <v>283.05</v>
      </c>
      <c r="Q56" s="23">
        <f t="shared" si="3"/>
        <v>5</v>
      </c>
      <c r="R56" s="38">
        <f t="shared" si="4"/>
        <v>4.6227810650887574E-7</v>
      </c>
    </row>
    <row r="57" spans="1:18">
      <c r="A57" s="27">
        <f t="shared" si="0"/>
        <v>278.5</v>
      </c>
      <c r="B57" s="23" t="s">
        <v>9</v>
      </c>
      <c r="C57" s="23">
        <v>0</v>
      </c>
      <c r="D57" s="23">
        <v>0</v>
      </c>
      <c r="E57" s="23">
        <v>0</v>
      </c>
      <c r="F57" s="23">
        <v>268</v>
      </c>
      <c r="G57" s="23">
        <v>289</v>
      </c>
      <c r="H57" s="30">
        <v>2085</v>
      </c>
      <c r="I57" s="23">
        <v>0.35</v>
      </c>
      <c r="J57" s="23">
        <v>0.45</v>
      </c>
      <c r="K57" s="23">
        <v>0.4</v>
      </c>
      <c r="L57" s="23">
        <v>1</v>
      </c>
      <c r="M57" s="23">
        <v>101</v>
      </c>
      <c r="N57" s="23" t="s">
        <v>9</v>
      </c>
      <c r="O57" s="24">
        <f t="shared" si="1"/>
        <v>0.4</v>
      </c>
      <c r="P57" s="27">
        <f t="shared" si="2"/>
        <v>278.10000000000002</v>
      </c>
      <c r="Q57" s="23">
        <f t="shared" si="3"/>
        <v>5</v>
      </c>
      <c r="R57" s="38">
        <f t="shared" si="4"/>
        <v>4.6006360379322444E-7</v>
      </c>
    </row>
    <row r="58" spans="1:18">
      <c r="A58" s="27">
        <f t="shared" si="0"/>
        <v>273.5</v>
      </c>
      <c r="B58" s="23" t="s">
        <v>9</v>
      </c>
      <c r="C58" s="23">
        <v>1</v>
      </c>
      <c r="D58" s="23">
        <v>0</v>
      </c>
      <c r="E58" s="23">
        <v>188.3</v>
      </c>
      <c r="F58" s="23">
        <v>263</v>
      </c>
      <c r="G58" s="23">
        <v>284</v>
      </c>
      <c r="H58" s="30">
        <v>2090</v>
      </c>
      <c r="I58" s="23">
        <v>0.35</v>
      </c>
      <c r="J58" s="23">
        <v>0.45</v>
      </c>
      <c r="K58" s="23">
        <v>0.45</v>
      </c>
      <c r="L58" s="23">
        <v>0</v>
      </c>
      <c r="M58" s="23">
        <v>408</v>
      </c>
      <c r="N58" s="23" t="s">
        <v>9</v>
      </c>
      <c r="O58" s="24">
        <f t="shared" si="1"/>
        <v>0.4</v>
      </c>
      <c r="P58" s="27">
        <f t="shared" si="2"/>
        <v>273.10000000000002</v>
      </c>
      <c r="Q58" s="23">
        <f t="shared" si="3"/>
        <v>5</v>
      </c>
      <c r="R58" s="38">
        <f t="shared" si="4"/>
        <v>4.5786497561869006E-7</v>
      </c>
    </row>
    <row r="59" spans="1:18">
      <c r="A59" s="27">
        <f t="shared" si="0"/>
        <v>268.55</v>
      </c>
      <c r="B59" s="23" t="s">
        <v>9</v>
      </c>
      <c r="C59" s="23">
        <v>0</v>
      </c>
      <c r="D59" s="23">
        <v>0</v>
      </c>
      <c r="E59" s="23">
        <v>0</v>
      </c>
      <c r="F59" s="23">
        <v>258</v>
      </c>
      <c r="G59" s="23">
        <v>279.10000000000002</v>
      </c>
      <c r="H59" s="30">
        <v>2095</v>
      </c>
      <c r="I59" s="23">
        <v>0.4</v>
      </c>
      <c r="J59" s="23">
        <v>0.5</v>
      </c>
      <c r="K59" s="23">
        <v>0.35</v>
      </c>
      <c r="L59" s="23">
        <v>0</v>
      </c>
      <c r="M59" s="23">
        <v>763</v>
      </c>
      <c r="N59" s="23" t="s">
        <v>9</v>
      </c>
      <c r="O59" s="24">
        <f t="shared" si="1"/>
        <v>0.45</v>
      </c>
      <c r="P59" s="27">
        <f t="shared" si="2"/>
        <v>268.10000000000002</v>
      </c>
      <c r="Q59" s="23">
        <f t="shared" si="3"/>
        <v>5</v>
      </c>
      <c r="R59" s="38">
        <f t="shared" si="4"/>
        <v>5.1264232944674497E-7</v>
      </c>
    </row>
    <row r="60" spans="1:18">
      <c r="A60" s="27">
        <f t="shared" si="0"/>
        <v>263.55</v>
      </c>
      <c r="B60" s="23" t="s">
        <v>9</v>
      </c>
      <c r="C60" s="23">
        <v>0</v>
      </c>
      <c r="D60" s="23">
        <v>0</v>
      </c>
      <c r="E60" s="23">
        <v>0</v>
      </c>
      <c r="F60" s="23">
        <v>253</v>
      </c>
      <c r="G60" s="23">
        <v>274.10000000000002</v>
      </c>
      <c r="H60" s="30">
        <v>2100</v>
      </c>
      <c r="I60" s="23">
        <v>0.35</v>
      </c>
      <c r="J60" s="23">
        <v>0.45</v>
      </c>
      <c r="K60" s="23">
        <v>0.33</v>
      </c>
      <c r="L60" s="23">
        <v>205</v>
      </c>
      <c r="M60" s="23">
        <v>13180</v>
      </c>
      <c r="N60" s="23" t="s">
        <v>9</v>
      </c>
      <c r="O60" s="24">
        <f t="shared" si="1"/>
        <v>0.4</v>
      </c>
      <c r="P60" s="27">
        <f t="shared" si="2"/>
        <v>263.15000000000003</v>
      </c>
      <c r="Q60" s="23">
        <f t="shared" si="3"/>
        <v>5</v>
      </c>
      <c r="R60" s="38">
        <f t="shared" si="4"/>
        <v>4.5351473922902493E-7</v>
      </c>
    </row>
    <row r="61" spans="1:18">
      <c r="A61" s="27">
        <f t="shared" si="0"/>
        <v>258.64999999999998</v>
      </c>
      <c r="B61" s="23" t="s">
        <v>9</v>
      </c>
      <c r="C61" s="23">
        <v>0</v>
      </c>
      <c r="D61" s="23">
        <v>0</v>
      </c>
      <c r="E61" s="23">
        <v>0</v>
      </c>
      <c r="F61" s="23">
        <v>248.2</v>
      </c>
      <c r="G61" s="23">
        <v>269.10000000000002</v>
      </c>
      <c r="H61" s="30">
        <v>2105</v>
      </c>
      <c r="I61" s="23">
        <v>0.4</v>
      </c>
      <c r="J61" s="23">
        <v>0.5</v>
      </c>
      <c r="K61" s="23">
        <v>0.6</v>
      </c>
      <c r="L61" s="23">
        <v>0</v>
      </c>
      <c r="M61" s="23">
        <v>139</v>
      </c>
      <c r="N61" s="23" t="s">
        <v>9</v>
      </c>
      <c r="O61" s="24">
        <f t="shared" si="1"/>
        <v>0.45</v>
      </c>
      <c r="P61" s="27">
        <f t="shared" si="2"/>
        <v>258.2</v>
      </c>
      <c r="Q61" s="23">
        <f t="shared" si="3"/>
        <v>5</v>
      </c>
      <c r="R61" s="38">
        <f t="shared" si="4"/>
        <v>5.0778318786285344E-7</v>
      </c>
    </row>
    <row r="62" spans="1:18">
      <c r="A62" s="27">
        <f t="shared" si="0"/>
        <v>253.55</v>
      </c>
      <c r="B62" s="23" t="s">
        <v>9</v>
      </c>
      <c r="C62" s="23">
        <v>12</v>
      </c>
      <c r="D62" s="23">
        <v>0</v>
      </c>
      <c r="E62" s="23">
        <v>233</v>
      </c>
      <c r="F62" s="23">
        <v>243</v>
      </c>
      <c r="G62" s="23">
        <v>264.10000000000002</v>
      </c>
      <c r="H62" s="30">
        <v>2110</v>
      </c>
      <c r="I62" s="23">
        <v>0.45</v>
      </c>
      <c r="J62" s="23">
        <v>0.55000000000000004</v>
      </c>
      <c r="K62" s="23">
        <v>0.65</v>
      </c>
      <c r="L62" s="23">
        <v>0</v>
      </c>
      <c r="M62" s="23">
        <v>334</v>
      </c>
      <c r="N62" s="23" t="s">
        <v>9</v>
      </c>
      <c r="O62" s="24">
        <f t="shared" si="1"/>
        <v>0.5</v>
      </c>
      <c r="P62" s="27">
        <f t="shared" si="2"/>
        <v>253.05</v>
      </c>
      <c r="Q62" s="23">
        <f t="shared" si="3"/>
        <v>5</v>
      </c>
      <c r="R62" s="38">
        <f t="shared" si="4"/>
        <v>5.6153275982120795E-7</v>
      </c>
    </row>
    <row r="63" spans="1:18">
      <c r="A63" s="27">
        <f t="shared" si="0"/>
        <v>248.7</v>
      </c>
      <c r="B63" s="23" t="s">
        <v>9</v>
      </c>
      <c r="C63" s="23">
        <v>0</v>
      </c>
      <c r="D63" s="23">
        <v>0</v>
      </c>
      <c r="E63" s="23">
        <v>0</v>
      </c>
      <c r="F63" s="23">
        <v>238.2</v>
      </c>
      <c r="G63" s="23">
        <v>259.2</v>
      </c>
      <c r="H63" s="30">
        <v>2115</v>
      </c>
      <c r="I63" s="23">
        <v>0.45</v>
      </c>
      <c r="J63" s="23">
        <v>0.55000000000000004</v>
      </c>
      <c r="K63" s="23">
        <v>0.45</v>
      </c>
      <c r="L63" s="23">
        <v>0</v>
      </c>
      <c r="M63" s="23">
        <v>546</v>
      </c>
      <c r="N63" s="23" t="s">
        <v>9</v>
      </c>
      <c r="O63" s="24">
        <f t="shared" si="1"/>
        <v>0.5</v>
      </c>
      <c r="P63" s="27">
        <f t="shared" si="2"/>
        <v>248.2</v>
      </c>
      <c r="Q63" s="23">
        <f t="shared" si="3"/>
        <v>5</v>
      </c>
      <c r="R63" s="38">
        <f>O63*Q63/H63^2</f>
        <v>5.5888089689206334E-7</v>
      </c>
    </row>
    <row r="64" spans="1:18">
      <c r="A64" s="27">
        <f t="shared" si="0"/>
        <v>243.5</v>
      </c>
      <c r="B64" s="23" t="s">
        <v>9</v>
      </c>
      <c r="C64" s="23">
        <v>1</v>
      </c>
      <c r="D64" s="23">
        <v>0</v>
      </c>
      <c r="E64" s="23">
        <v>249.17</v>
      </c>
      <c r="F64" s="23">
        <v>232.8</v>
      </c>
      <c r="G64" s="23">
        <v>254.2</v>
      </c>
      <c r="H64" s="30">
        <v>2120</v>
      </c>
      <c r="I64" s="23">
        <v>0.45</v>
      </c>
      <c r="J64" s="23">
        <v>0.55000000000000004</v>
      </c>
      <c r="K64" s="23">
        <v>0.6</v>
      </c>
      <c r="L64" s="23">
        <v>1</v>
      </c>
      <c r="M64" s="23">
        <v>2348</v>
      </c>
      <c r="N64" s="23" t="s">
        <v>9</v>
      </c>
      <c r="O64" s="24">
        <f t="shared" si="1"/>
        <v>0.5</v>
      </c>
      <c r="P64" s="27">
        <f t="shared" si="2"/>
        <v>243</v>
      </c>
      <c r="Q64" s="23">
        <f t="shared" si="3"/>
        <v>5</v>
      </c>
      <c r="R64" s="38">
        <f t="shared" si="4"/>
        <v>5.5624777500889993E-7</v>
      </c>
    </row>
    <row r="65" spans="1:18">
      <c r="A65" s="27">
        <f t="shared" si="0"/>
        <v>239.15</v>
      </c>
      <c r="B65" s="23" t="s">
        <v>9</v>
      </c>
      <c r="C65" s="23">
        <v>0</v>
      </c>
      <c r="D65" s="23">
        <v>0</v>
      </c>
      <c r="E65" s="23">
        <v>0</v>
      </c>
      <c r="F65" s="23">
        <v>232</v>
      </c>
      <c r="G65" s="23">
        <v>246.3</v>
      </c>
      <c r="H65" s="30">
        <v>2125</v>
      </c>
      <c r="I65" s="23">
        <v>0.45</v>
      </c>
      <c r="J65" s="23">
        <v>0.55000000000000004</v>
      </c>
      <c r="K65" s="23">
        <v>0.6</v>
      </c>
      <c r="L65" s="23">
        <v>201</v>
      </c>
      <c r="M65" s="23">
        <v>5234</v>
      </c>
      <c r="N65" s="23" t="s">
        <v>9</v>
      </c>
      <c r="O65" s="24">
        <f t="shared" si="1"/>
        <v>0.5</v>
      </c>
      <c r="P65" s="27">
        <f t="shared" si="2"/>
        <v>238.65</v>
      </c>
      <c r="Q65" s="23">
        <f t="shared" si="3"/>
        <v>5</v>
      </c>
      <c r="R65" s="38">
        <f t="shared" si="4"/>
        <v>5.5363321799307962E-7</v>
      </c>
    </row>
    <row r="66" spans="1:18">
      <c r="A66" s="27">
        <f t="shared" si="0"/>
        <v>233.85</v>
      </c>
      <c r="B66" s="23" t="s">
        <v>9</v>
      </c>
      <c r="C66" s="23">
        <v>0</v>
      </c>
      <c r="D66" s="23">
        <v>0</v>
      </c>
      <c r="E66" s="23">
        <v>0</v>
      </c>
      <c r="F66" s="23">
        <v>227</v>
      </c>
      <c r="G66" s="23">
        <v>240.7</v>
      </c>
      <c r="H66" s="30">
        <v>2130</v>
      </c>
      <c r="I66" s="23">
        <v>0.5</v>
      </c>
      <c r="J66" s="23">
        <v>0.6</v>
      </c>
      <c r="K66" s="23">
        <v>0.75</v>
      </c>
      <c r="L66" s="23">
        <v>13</v>
      </c>
      <c r="M66" s="23">
        <v>1788</v>
      </c>
      <c r="N66" s="23" t="s">
        <v>9</v>
      </c>
      <c r="O66" s="24">
        <f t="shared" si="1"/>
        <v>0.55000000000000004</v>
      </c>
      <c r="P66" s="27">
        <f t="shared" si="2"/>
        <v>233.29999999999998</v>
      </c>
      <c r="Q66" s="23">
        <f t="shared" si="3"/>
        <v>5</v>
      </c>
      <c r="R66" s="38">
        <f t="shared" si="4"/>
        <v>6.0614075690449422E-7</v>
      </c>
    </row>
    <row r="67" spans="1:18">
      <c r="A67" s="27">
        <f t="shared" si="0"/>
        <v>229.2</v>
      </c>
      <c r="B67" s="23" t="s">
        <v>9</v>
      </c>
      <c r="C67" s="23">
        <v>0</v>
      </c>
      <c r="D67" s="23">
        <v>0</v>
      </c>
      <c r="E67" s="23">
        <v>0</v>
      </c>
      <c r="F67" s="23">
        <v>222</v>
      </c>
      <c r="G67" s="23">
        <v>236.4</v>
      </c>
      <c r="H67" s="30">
        <v>2135</v>
      </c>
      <c r="I67" s="23">
        <v>0.55000000000000004</v>
      </c>
      <c r="J67" s="23">
        <v>0.65</v>
      </c>
      <c r="K67" s="23">
        <v>0.5</v>
      </c>
      <c r="L67" s="23">
        <v>0</v>
      </c>
      <c r="M67" s="23">
        <v>260</v>
      </c>
      <c r="N67" s="23" t="s">
        <v>9</v>
      </c>
      <c r="O67" s="24">
        <f t="shared" si="1"/>
        <v>0.60000000000000009</v>
      </c>
      <c r="P67" s="27">
        <f t="shared" si="2"/>
        <v>228.6</v>
      </c>
      <c r="Q67" s="23">
        <f t="shared" si="3"/>
        <v>5</v>
      </c>
      <c r="R67" s="38">
        <f t="shared" si="4"/>
        <v>6.5815092497627923E-7</v>
      </c>
    </row>
    <row r="68" spans="1:18">
      <c r="A68" s="27">
        <f t="shared" si="0"/>
        <v>224.2</v>
      </c>
      <c r="B68" s="23" t="s">
        <v>9</v>
      </c>
      <c r="C68" s="23">
        <v>5</v>
      </c>
      <c r="D68" s="23">
        <v>0</v>
      </c>
      <c r="E68" s="23">
        <v>245.05</v>
      </c>
      <c r="F68" s="23">
        <v>217</v>
      </c>
      <c r="G68" s="23">
        <v>231.4</v>
      </c>
      <c r="H68" s="30">
        <v>2140</v>
      </c>
      <c r="I68" s="23">
        <v>0.55000000000000004</v>
      </c>
      <c r="J68" s="23">
        <v>0.65</v>
      </c>
      <c r="K68" s="23">
        <v>0.74</v>
      </c>
      <c r="L68" s="23">
        <v>0</v>
      </c>
      <c r="M68" s="23">
        <v>314</v>
      </c>
      <c r="N68" s="23" t="s">
        <v>9</v>
      </c>
      <c r="O68" s="24">
        <f t="shared" si="1"/>
        <v>0.60000000000000009</v>
      </c>
      <c r="P68" s="27">
        <f t="shared" si="2"/>
        <v>223.6</v>
      </c>
      <c r="Q68" s="23">
        <f t="shared" si="3"/>
        <v>5</v>
      </c>
      <c r="R68" s="38">
        <f t="shared" si="4"/>
        <v>6.550790462049088E-7</v>
      </c>
    </row>
    <row r="69" spans="1:18">
      <c r="A69" s="27">
        <f t="shared" si="0"/>
        <v>219.25</v>
      </c>
      <c r="B69" s="23" t="s">
        <v>9</v>
      </c>
      <c r="C69" s="23">
        <v>2</v>
      </c>
      <c r="D69" s="23">
        <v>0</v>
      </c>
      <c r="E69" s="23">
        <v>138.1</v>
      </c>
      <c r="F69" s="23">
        <v>212</v>
      </c>
      <c r="G69" s="23">
        <v>226.5</v>
      </c>
      <c r="H69" s="30">
        <v>2145</v>
      </c>
      <c r="I69" s="23">
        <v>0.55000000000000004</v>
      </c>
      <c r="J69" s="23">
        <v>0.7</v>
      </c>
      <c r="K69" s="23">
        <v>0.85</v>
      </c>
      <c r="L69" s="23">
        <v>0</v>
      </c>
      <c r="M69" s="23">
        <v>2416</v>
      </c>
      <c r="N69" s="23" t="s">
        <v>9</v>
      </c>
      <c r="O69" s="24">
        <f t="shared" si="1"/>
        <v>0.625</v>
      </c>
      <c r="P69" s="27">
        <f t="shared" si="2"/>
        <v>218.625</v>
      </c>
      <c r="Q69" s="23">
        <f t="shared" si="3"/>
        <v>5</v>
      </c>
      <c r="R69" s="38">
        <f t="shared" si="4"/>
        <v>6.7919648339228758E-7</v>
      </c>
    </row>
    <row r="70" spans="1:18">
      <c r="A70" s="27">
        <f t="shared" ref="A70:A133" si="5">IF(F70 &lt;&gt; 0, 0.5*(F70+G70),0)</f>
        <v>214.3</v>
      </c>
      <c r="B70" s="23" t="s">
        <v>9</v>
      </c>
      <c r="C70" s="23">
        <v>2</v>
      </c>
      <c r="D70" s="23">
        <v>0</v>
      </c>
      <c r="E70" s="23">
        <v>235.05</v>
      </c>
      <c r="F70" s="23">
        <v>207.1</v>
      </c>
      <c r="G70" s="23">
        <v>221.5</v>
      </c>
      <c r="H70" s="30">
        <v>2150</v>
      </c>
      <c r="I70" s="23">
        <v>0.6</v>
      </c>
      <c r="J70" s="23">
        <v>0.7</v>
      </c>
      <c r="K70" s="23">
        <v>0.5</v>
      </c>
      <c r="L70" s="23">
        <v>0</v>
      </c>
      <c r="M70" s="23">
        <v>2292</v>
      </c>
      <c r="N70" s="23" t="s">
        <v>9</v>
      </c>
      <c r="O70" s="24">
        <f t="shared" ref="O70:O133" si="6">IF(I70&lt;&gt;0,0.5*(I70+J70),0)</f>
        <v>0.64999999999999991</v>
      </c>
      <c r="P70" s="27">
        <f t="shared" ref="P70:P133" si="7">ABS(A70-O70)</f>
        <v>213.65</v>
      </c>
      <c r="Q70" s="23">
        <f t="shared" si="3"/>
        <v>5</v>
      </c>
      <c r="R70" s="38">
        <f t="shared" si="4"/>
        <v>7.0308274743104372E-7</v>
      </c>
    </row>
    <row r="71" spans="1:18">
      <c r="A71" s="27">
        <f t="shared" si="5"/>
        <v>208.85</v>
      </c>
      <c r="B71" s="23" t="s">
        <v>9</v>
      </c>
      <c r="C71" s="23">
        <v>0</v>
      </c>
      <c r="D71" s="23">
        <v>0</v>
      </c>
      <c r="E71" s="23">
        <v>0</v>
      </c>
      <c r="F71" s="23">
        <v>202.1</v>
      </c>
      <c r="G71" s="23">
        <v>215.6</v>
      </c>
      <c r="H71" s="30">
        <v>2155</v>
      </c>
      <c r="I71" s="23">
        <v>0.6</v>
      </c>
      <c r="J71" s="23">
        <v>0.75</v>
      </c>
      <c r="K71" s="23">
        <v>0.6</v>
      </c>
      <c r="L71" s="23">
        <v>0</v>
      </c>
      <c r="M71" s="23">
        <v>277</v>
      </c>
      <c r="N71" s="23" t="s">
        <v>9</v>
      </c>
      <c r="O71" s="24">
        <f t="shared" si="6"/>
        <v>0.67500000000000004</v>
      </c>
      <c r="P71" s="27">
        <f t="shared" si="7"/>
        <v>208.17499999999998</v>
      </c>
      <c r="Q71" s="23">
        <f t="shared" ref="Q71:Q134" si="8">(H72-H70)/2</f>
        <v>5</v>
      </c>
      <c r="R71" s="38">
        <f t="shared" si="4"/>
        <v>7.2674027379266904E-7</v>
      </c>
    </row>
    <row r="72" spans="1:18">
      <c r="A72" s="27">
        <f t="shared" si="5"/>
        <v>203.85</v>
      </c>
      <c r="B72" s="23" t="s">
        <v>9</v>
      </c>
      <c r="C72" s="23">
        <v>39</v>
      </c>
      <c r="D72" s="23">
        <v>0</v>
      </c>
      <c r="E72" s="23">
        <v>228.15</v>
      </c>
      <c r="F72" s="23">
        <v>197.1</v>
      </c>
      <c r="G72" s="23">
        <v>210.6</v>
      </c>
      <c r="H72" s="30">
        <v>2160</v>
      </c>
      <c r="I72" s="23">
        <v>0.65</v>
      </c>
      <c r="J72" s="23">
        <v>0.75</v>
      </c>
      <c r="K72" s="23">
        <v>0.95</v>
      </c>
      <c r="L72" s="23">
        <v>0</v>
      </c>
      <c r="M72" s="23">
        <v>548</v>
      </c>
      <c r="N72" s="23" t="s">
        <v>9</v>
      </c>
      <c r="O72" s="24">
        <f t="shared" si="6"/>
        <v>0.7</v>
      </c>
      <c r="P72" s="27">
        <f t="shared" si="7"/>
        <v>203.15</v>
      </c>
      <c r="Q72" s="23">
        <f t="shared" si="8"/>
        <v>5</v>
      </c>
      <c r="R72" s="38">
        <f t="shared" si="4"/>
        <v>7.5017146776406033E-7</v>
      </c>
    </row>
    <row r="73" spans="1:18">
      <c r="A73" s="27">
        <f t="shared" si="5"/>
        <v>198.89999999999998</v>
      </c>
      <c r="B73" s="23" t="s">
        <v>9</v>
      </c>
      <c r="C73" s="23">
        <v>13</v>
      </c>
      <c r="D73" s="23">
        <v>0</v>
      </c>
      <c r="E73" s="23">
        <v>178.8</v>
      </c>
      <c r="F73" s="23">
        <v>192.2</v>
      </c>
      <c r="G73" s="23">
        <v>205.6</v>
      </c>
      <c r="H73" s="30">
        <v>2165</v>
      </c>
      <c r="I73" s="23">
        <v>0.65</v>
      </c>
      <c r="J73" s="23">
        <v>0.8</v>
      </c>
      <c r="K73" s="23">
        <v>0.73</v>
      </c>
      <c r="L73" s="23">
        <v>4</v>
      </c>
      <c r="M73" s="23">
        <v>290</v>
      </c>
      <c r="N73" s="23" t="s">
        <v>9</v>
      </c>
      <c r="O73" s="24">
        <f t="shared" si="6"/>
        <v>0.72500000000000009</v>
      </c>
      <c r="P73" s="27">
        <f t="shared" si="7"/>
        <v>198.17499999999998</v>
      </c>
      <c r="Q73" s="23">
        <f t="shared" si="8"/>
        <v>5</v>
      </c>
      <c r="R73" s="38">
        <f t="shared" si="4"/>
        <v>7.7337870488401993E-7</v>
      </c>
    </row>
    <row r="74" spans="1:18">
      <c r="A74" s="27">
        <f t="shared" si="5"/>
        <v>193.89999999999998</v>
      </c>
      <c r="B74" s="23" t="s">
        <v>9</v>
      </c>
      <c r="C74" s="23">
        <v>92</v>
      </c>
      <c r="D74" s="23">
        <v>0</v>
      </c>
      <c r="E74" s="23">
        <v>201.8</v>
      </c>
      <c r="F74" s="23">
        <v>187.2</v>
      </c>
      <c r="G74" s="23">
        <v>200.6</v>
      </c>
      <c r="H74" s="30">
        <v>2170</v>
      </c>
      <c r="I74" s="23">
        <v>0.7</v>
      </c>
      <c r="J74" s="23">
        <v>0.8</v>
      </c>
      <c r="K74" s="23">
        <v>0.54</v>
      </c>
      <c r="L74" s="23">
        <v>0</v>
      </c>
      <c r="M74" s="23">
        <v>244</v>
      </c>
      <c r="N74" s="23" t="s">
        <v>9</v>
      </c>
      <c r="O74" s="24">
        <f t="shared" si="6"/>
        <v>0.75</v>
      </c>
      <c r="P74" s="27">
        <f t="shared" si="7"/>
        <v>193.14999999999998</v>
      </c>
      <c r="Q74" s="23">
        <f t="shared" si="8"/>
        <v>5</v>
      </c>
      <c r="R74" s="38">
        <f t="shared" si="4"/>
        <v>7.9636433137250741E-7</v>
      </c>
    </row>
    <row r="75" spans="1:18">
      <c r="A75" s="27">
        <f t="shared" si="5"/>
        <v>188.85</v>
      </c>
      <c r="B75" s="23" t="s">
        <v>9</v>
      </c>
      <c r="C75" s="23">
        <v>10</v>
      </c>
      <c r="D75" s="23">
        <v>0</v>
      </c>
      <c r="E75" s="23">
        <v>210.7</v>
      </c>
      <c r="F75" s="23">
        <v>182</v>
      </c>
      <c r="G75" s="23">
        <v>195.7</v>
      </c>
      <c r="H75" s="30">
        <v>2175</v>
      </c>
      <c r="I75" s="23">
        <v>0.7</v>
      </c>
      <c r="J75" s="23">
        <v>0.85</v>
      </c>
      <c r="K75" s="23">
        <v>0.55000000000000004</v>
      </c>
      <c r="L75" s="23">
        <v>1</v>
      </c>
      <c r="M75" s="23">
        <v>4682</v>
      </c>
      <c r="N75" s="23" t="s">
        <v>9</v>
      </c>
      <c r="O75" s="24">
        <f t="shared" si="6"/>
        <v>0.77499999999999991</v>
      </c>
      <c r="P75" s="27">
        <f t="shared" si="7"/>
        <v>188.07499999999999</v>
      </c>
      <c r="Q75" s="23">
        <f t="shared" si="8"/>
        <v>5</v>
      </c>
      <c r="R75" s="38">
        <f t="shared" si="4"/>
        <v>8.1913066455278098E-7</v>
      </c>
    </row>
    <row r="76" spans="1:18">
      <c r="A76" s="27">
        <f t="shared" si="5"/>
        <v>184</v>
      </c>
      <c r="B76" s="23" t="s">
        <v>9</v>
      </c>
      <c r="C76" s="23">
        <v>0</v>
      </c>
      <c r="D76" s="23">
        <v>0</v>
      </c>
      <c r="E76" s="23">
        <v>0</v>
      </c>
      <c r="F76" s="23">
        <v>177.3</v>
      </c>
      <c r="G76" s="23">
        <v>190.7</v>
      </c>
      <c r="H76" s="30">
        <v>2180</v>
      </c>
      <c r="I76" s="23">
        <v>0.75</v>
      </c>
      <c r="J76" s="23">
        <v>0.85</v>
      </c>
      <c r="K76" s="23">
        <v>0.69</v>
      </c>
      <c r="L76" s="23">
        <v>2</v>
      </c>
      <c r="M76" s="23">
        <v>519</v>
      </c>
      <c r="N76" s="23" t="s">
        <v>9</v>
      </c>
      <c r="O76" s="24">
        <f t="shared" si="6"/>
        <v>0.8</v>
      </c>
      <c r="P76" s="27">
        <f t="shared" si="7"/>
        <v>183.2</v>
      </c>
      <c r="Q76" s="23">
        <f t="shared" si="8"/>
        <v>5</v>
      </c>
      <c r="R76" s="38">
        <f t="shared" si="4"/>
        <v>8.4167999326656008E-7</v>
      </c>
    </row>
    <row r="77" spans="1:18">
      <c r="A77" s="27">
        <f t="shared" si="5"/>
        <v>179</v>
      </c>
      <c r="B77" s="23" t="s">
        <v>9</v>
      </c>
      <c r="C77" s="23">
        <v>1</v>
      </c>
      <c r="D77" s="23">
        <v>0</v>
      </c>
      <c r="E77" s="23">
        <v>102.9</v>
      </c>
      <c r="F77" s="23">
        <v>172.3</v>
      </c>
      <c r="G77" s="23">
        <v>185.7</v>
      </c>
      <c r="H77" s="30">
        <v>2185</v>
      </c>
      <c r="I77" s="23">
        <v>0.75</v>
      </c>
      <c r="J77" s="23">
        <v>0.9</v>
      </c>
      <c r="K77" s="23">
        <v>0.99</v>
      </c>
      <c r="L77" s="23">
        <v>1</v>
      </c>
      <c r="M77" s="23">
        <v>4029</v>
      </c>
      <c r="N77" s="23" t="s">
        <v>9</v>
      </c>
      <c r="O77" s="24">
        <f t="shared" si="6"/>
        <v>0.82499999999999996</v>
      </c>
      <c r="P77" s="27">
        <f t="shared" si="7"/>
        <v>178.17500000000001</v>
      </c>
      <c r="Q77" s="23">
        <f t="shared" si="8"/>
        <v>5</v>
      </c>
      <c r="R77" s="38">
        <f t="shared" si="4"/>
        <v>8.6401457828233901E-7</v>
      </c>
    </row>
    <row r="78" spans="1:18">
      <c r="A78" s="27">
        <f t="shared" si="5"/>
        <v>174.05</v>
      </c>
      <c r="B78" s="23" t="s">
        <v>9</v>
      </c>
      <c r="C78" s="23">
        <v>1</v>
      </c>
      <c r="D78" s="23">
        <v>0</v>
      </c>
      <c r="E78" s="23">
        <v>171.44</v>
      </c>
      <c r="F78" s="23">
        <v>167.3</v>
      </c>
      <c r="G78" s="23">
        <v>180.8</v>
      </c>
      <c r="H78" s="30">
        <v>2190</v>
      </c>
      <c r="I78" s="23">
        <v>0.8</v>
      </c>
      <c r="J78" s="23">
        <v>0.9</v>
      </c>
      <c r="K78" s="23">
        <v>0.64</v>
      </c>
      <c r="L78" s="23">
        <v>1</v>
      </c>
      <c r="M78" s="23">
        <v>295</v>
      </c>
      <c r="N78" s="23" t="s">
        <v>9</v>
      </c>
      <c r="O78" s="24">
        <f t="shared" si="6"/>
        <v>0.85000000000000009</v>
      </c>
      <c r="P78" s="27">
        <f t="shared" si="7"/>
        <v>173.20000000000002</v>
      </c>
      <c r="Q78" s="23">
        <f t="shared" si="8"/>
        <v>5</v>
      </c>
      <c r="R78" s="38">
        <f t="shared" si="4"/>
        <v>8.8613665269698302E-7</v>
      </c>
    </row>
    <row r="79" spans="1:18">
      <c r="A79" s="27">
        <f t="shared" si="5"/>
        <v>169.05</v>
      </c>
      <c r="B79" s="23" t="s">
        <v>9</v>
      </c>
      <c r="C79" s="23">
        <v>24</v>
      </c>
      <c r="D79" s="23">
        <v>0</v>
      </c>
      <c r="E79" s="23">
        <v>166.01</v>
      </c>
      <c r="F79" s="23">
        <v>162.30000000000001</v>
      </c>
      <c r="G79" s="23">
        <v>175.8</v>
      </c>
      <c r="H79" s="30">
        <v>2195</v>
      </c>
      <c r="I79" s="23">
        <v>0.85</v>
      </c>
      <c r="J79" s="23">
        <v>0.95</v>
      </c>
      <c r="K79" s="23">
        <v>0.85</v>
      </c>
      <c r="L79" s="23">
        <v>0</v>
      </c>
      <c r="M79" s="23">
        <v>431</v>
      </c>
      <c r="N79" s="23" t="s">
        <v>9</v>
      </c>
      <c r="O79" s="24">
        <f t="shared" si="6"/>
        <v>0.89999999999999991</v>
      </c>
      <c r="P79" s="27">
        <f t="shared" si="7"/>
        <v>168.15</v>
      </c>
      <c r="Q79" s="23">
        <f t="shared" si="8"/>
        <v>5</v>
      </c>
      <c r="R79" s="38">
        <f t="shared" si="4"/>
        <v>9.3399266296874759E-7</v>
      </c>
    </row>
    <row r="80" spans="1:18">
      <c r="A80" s="27">
        <f t="shared" si="5"/>
        <v>164.10000000000002</v>
      </c>
      <c r="B80" s="23" t="s">
        <v>9</v>
      </c>
      <c r="C80" s="23">
        <v>20</v>
      </c>
      <c r="D80" s="23">
        <v>0</v>
      </c>
      <c r="E80" s="23">
        <v>172.6</v>
      </c>
      <c r="F80" s="23">
        <v>157.4</v>
      </c>
      <c r="G80" s="23">
        <v>170.8</v>
      </c>
      <c r="H80" s="30">
        <v>2200</v>
      </c>
      <c r="I80" s="23">
        <v>0.85</v>
      </c>
      <c r="J80" s="23">
        <v>0.9</v>
      </c>
      <c r="K80" s="23">
        <v>0.75</v>
      </c>
      <c r="L80" s="23">
        <v>42</v>
      </c>
      <c r="M80" s="23">
        <v>18662</v>
      </c>
      <c r="N80" s="23" t="s">
        <v>9</v>
      </c>
      <c r="O80" s="24">
        <f t="shared" si="6"/>
        <v>0.875</v>
      </c>
      <c r="P80" s="27">
        <f t="shared" si="7"/>
        <v>163.22500000000002</v>
      </c>
      <c r="Q80" s="23">
        <f t="shared" si="8"/>
        <v>5</v>
      </c>
      <c r="R80" s="38">
        <f t="shared" si="4"/>
        <v>9.0392561983471075E-7</v>
      </c>
    </row>
    <row r="81" spans="1:18">
      <c r="A81" s="27">
        <f t="shared" si="5"/>
        <v>159.15</v>
      </c>
      <c r="B81" s="23" t="s">
        <v>9</v>
      </c>
      <c r="C81" s="23">
        <v>23</v>
      </c>
      <c r="D81" s="23">
        <v>0</v>
      </c>
      <c r="E81" s="23">
        <v>167.7</v>
      </c>
      <c r="F81" s="23">
        <v>152.4</v>
      </c>
      <c r="G81" s="23">
        <v>165.9</v>
      </c>
      <c r="H81" s="30">
        <v>2205</v>
      </c>
      <c r="I81" s="23">
        <v>0.9</v>
      </c>
      <c r="J81" s="23">
        <v>1</v>
      </c>
      <c r="K81" s="23">
        <v>0.75</v>
      </c>
      <c r="L81" s="23">
        <v>0</v>
      </c>
      <c r="M81" s="23">
        <v>805</v>
      </c>
      <c r="N81" s="23" t="s">
        <v>9</v>
      </c>
      <c r="O81" s="24">
        <f t="shared" si="6"/>
        <v>0.95</v>
      </c>
      <c r="P81" s="27">
        <f t="shared" si="7"/>
        <v>158.20000000000002</v>
      </c>
      <c r="Q81" s="23">
        <f t="shared" si="8"/>
        <v>5</v>
      </c>
      <c r="R81" s="38">
        <f t="shared" si="4"/>
        <v>9.7695918881535995E-7</v>
      </c>
    </row>
    <row r="82" spans="1:18">
      <c r="A82" s="27">
        <f t="shared" si="5"/>
        <v>154.19999999999999</v>
      </c>
      <c r="B82" s="23" t="s">
        <v>9</v>
      </c>
      <c r="C82" s="23">
        <v>13</v>
      </c>
      <c r="D82" s="23">
        <v>0</v>
      </c>
      <c r="E82" s="23">
        <v>163.5</v>
      </c>
      <c r="F82" s="23">
        <v>147.5</v>
      </c>
      <c r="G82" s="23">
        <v>160.9</v>
      </c>
      <c r="H82" s="30">
        <v>2210</v>
      </c>
      <c r="I82" s="23">
        <v>0.9</v>
      </c>
      <c r="J82" s="23">
        <v>1</v>
      </c>
      <c r="K82" s="23">
        <v>0.8</v>
      </c>
      <c r="L82" s="23">
        <v>54</v>
      </c>
      <c r="M82" s="23">
        <v>438</v>
      </c>
      <c r="N82" s="23" t="s">
        <v>9</v>
      </c>
      <c r="O82" s="24">
        <f t="shared" si="6"/>
        <v>0.95</v>
      </c>
      <c r="P82" s="27">
        <f t="shared" si="7"/>
        <v>153.25</v>
      </c>
      <c r="Q82" s="23">
        <f t="shared" si="8"/>
        <v>5</v>
      </c>
      <c r="R82" s="38">
        <f t="shared" si="4"/>
        <v>9.725435597141745E-7</v>
      </c>
    </row>
    <row r="83" spans="1:18">
      <c r="A83" s="27">
        <f t="shared" si="5"/>
        <v>149.19999999999999</v>
      </c>
      <c r="B83" s="23" t="s">
        <v>9</v>
      </c>
      <c r="C83" s="23">
        <v>3</v>
      </c>
      <c r="D83" s="23">
        <v>0</v>
      </c>
      <c r="E83" s="23">
        <v>86.62</v>
      </c>
      <c r="F83" s="23">
        <v>142.5</v>
      </c>
      <c r="G83" s="23">
        <v>155.9</v>
      </c>
      <c r="H83" s="30">
        <v>2215</v>
      </c>
      <c r="I83" s="23">
        <v>0.9</v>
      </c>
      <c r="J83" s="23">
        <v>1.05</v>
      </c>
      <c r="K83" s="23">
        <v>1.02</v>
      </c>
      <c r="L83" s="23">
        <v>74</v>
      </c>
      <c r="M83" s="23">
        <v>10806</v>
      </c>
      <c r="N83" s="23" t="s">
        <v>9</v>
      </c>
      <c r="O83" s="24">
        <f t="shared" si="6"/>
        <v>0.97500000000000009</v>
      </c>
      <c r="P83" s="27">
        <f t="shared" si="7"/>
        <v>148.22499999999999</v>
      </c>
      <c r="Q83" s="23">
        <f t="shared" si="8"/>
        <v>5</v>
      </c>
      <c r="R83" s="38">
        <f t="shared" si="4"/>
        <v>9.9363563635993055E-7</v>
      </c>
    </row>
    <row r="84" spans="1:18">
      <c r="A84" s="27">
        <f t="shared" si="5"/>
        <v>144.25</v>
      </c>
      <c r="B84" s="23" t="s">
        <v>9</v>
      </c>
      <c r="C84" s="23">
        <v>32</v>
      </c>
      <c r="D84" s="23">
        <v>0</v>
      </c>
      <c r="E84" s="23">
        <v>153.1</v>
      </c>
      <c r="F84" s="23">
        <v>137.5</v>
      </c>
      <c r="G84" s="23">
        <v>151</v>
      </c>
      <c r="H84" s="30">
        <v>2220</v>
      </c>
      <c r="I84" s="23">
        <v>1</v>
      </c>
      <c r="J84" s="23">
        <v>1.1000000000000001</v>
      </c>
      <c r="K84" s="23">
        <v>1.05</v>
      </c>
      <c r="L84" s="23">
        <v>0</v>
      </c>
      <c r="M84" s="23">
        <v>657</v>
      </c>
      <c r="N84" s="23" t="s">
        <v>9</v>
      </c>
      <c r="O84" s="24">
        <f t="shared" si="6"/>
        <v>1.05</v>
      </c>
      <c r="P84" s="27">
        <f t="shared" si="7"/>
        <v>143.19999999999999</v>
      </c>
      <c r="Q84" s="23">
        <f t="shared" si="8"/>
        <v>5</v>
      </c>
      <c r="R84" s="38">
        <f t="shared" ref="R84:R112" si="9">O84*Q84/H84^2</f>
        <v>1.0652544436328219E-6</v>
      </c>
    </row>
    <row r="85" spans="1:18">
      <c r="A85" s="27">
        <f t="shared" si="5"/>
        <v>139.30000000000001</v>
      </c>
      <c r="B85" s="23" t="s">
        <v>9</v>
      </c>
      <c r="C85" s="23">
        <v>14</v>
      </c>
      <c r="D85" s="23">
        <v>0</v>
      </c>
      <c r="E85" s="23">
        <v>146.79</v>
      </c>
      <c r="F85" s="23">
        <v>132.6</v>
      </c>
      <c r="G85" s="23">
        <v>146</v>
      </c>
      <c r="H85" s="30">
        <v>2225</v>
      </c>
      <c r="I85" s="23">
        <v>1</v>
      </c>
      <c r="J85" s="23">
        <v>1.1000000000000001</v>
      </c>
      <c r="K85" s="23">
        <v>1.1000000000000001</v>
      </c>
      <c r="L85" s="23">
        <v>1026</v>
      </c>
      <c r="M85" s="23">
        <v>15277</v>
      </c>
      <c r="N85" s="23" t="s">
        <v>9</v>
      </c>
      <c r="O85" s="24">
        <f t="shared" si="6"/>
        <v>1.05</v>
      </c>
      <c r="P85" s="27">
        <f t="shared" si="7"/>
        <v>138.25</v>
      </c>
      <c r="Q85" s="23">
        <f t="shared" si="8"/>
        <v>5</v>
      </c>
      <c r="R85" s="38">
        <f t="shared" si="9"/>
        <v>1.0604721626057316E-6</v>
      </c>
    </row>
    <row r="86" spans="1:18">
      <c r="A86" s="27">
        <f t="shared" si="5"/>
        <v>134.35</v>
      </c>
      <c r="B86" s="23" t="s">
        <v>9</v>
      </c>
      <c r="C86" s="23">
        <v>49</v>
      </c>
      <c r="D86" s="23">
        <v>0</v>
      </c>
      <c r="E86" s="23">
        <v>143.15</v>
      </c>
      <c r="F86" s="23">
        <v>127.6</v>
      </c>
      <c r="G86" s="23">
        <v>141.1</v>
      </c>
      <c r="H86" s="30">
        <v>2230</v>
      </c>
      <c r="I86" s="23">
        <v>1.1000000000000001</v>
      </c>
      <c r="J86" s="23">
        <v>1.2</v>
      </c>
      <c r="K86" s="23">
        <v>0.95</v>
      </c>
      <c r="L86" s="23">
        <v>0</v>
      </c>
      <c r="M86" s="23">
        <v>1182</v>
      </c>
      <c r="N86" s="23" t="s">
        <v>9</v>
      </c>
      <c r="O86" s="24">
        <f t="shared" si="6"/>
        <v>1.1499999999999999</v>
      </c>
      <c r="P86" s="27">
        <f t="shared" si="7"/>
        <v>133.19999999999999</v>
      </c>
      <c r="Q86" s="23">
        <f t="shared" si="8"/>
        <v>5</v>
      </c>
      <c r="R86" s="38">
        <f t="shared" si="9"/>
        <v>1.1562669669609282E-6</v>
      </c>
    </row>
    <row r="87" spans="1:18">
      <c r="A87" s="27">
        <f t="shared" si="5"/>
        <v>129.4</v>
      </c>
      <c r="B87" s="23" t="s">
        <v>9</v>
      </c>
      <c r="C87" s="23">
        <v>13</v>
      </c>
      <c r="D87" s="23">
        <v>0</v>
      </c>
      <c r="E87" s="23">
        <v>140.13</v>
      </c>
      <c r="F87" s="23">
        <v>122.7</v>
      </c>
      <c r="G87" s="23">
        <v>136.1</v>
      </c>
      <c r="H87" s="30">
        <v>2235</v>
      </c>
      <c r="I87" s="23">
        <v>1.1000000000000001</v>
      </c>
      <c r="J87" s="23">
        <v>1.2</v>
      </c>
      <c r="K87" s="23">
        <v>1.22</v>
      </c>
      <c r="L87" s="23">
        <v>226</v>
      </c>
      <c r="M87" s="23">
        <v>430</v>
      </c>
      <c r="N87" s="23" t="s">
        <v>9</v>
      </c>
      <c r="O87" s="24">
        <f t="shared" si="6"/>
        <v>1.1499999999999999</v>
      </c>
      <c r="P87" s="27">
        <f t="shared" si="7"/>
        <v>128.25</v>
      </c>
      <c r="Q87" s="23">
        <f t="shared" si="8"/>
        <v>5</v>
      </c>
      <c r="R87" s="38">
        <f t="shared" si="9"/>
        <v>1.1510992998313389E-6</v>
      </c>
    </row>
    <row r="88" spans="1:18">
      <c r="A88" s="27">
        <f t="shared" si="5"/>
        <v>124.44999999999999</v>
      </c>
      <c r="B88" s="23" t="s">
        <v>9</v>
      </c>
      <c r="C88" s="23">
        <v>30</v>
      </c>
      <c r="D88" s="23">
        <v>0</v>
      </c>
      <c r="E88" s="23">
        <v>131.80000000000001</v>
      </c>
      <c r="F88" s="23">
        <v>117.7</v>
      </c>
      <c r="G88" s="23">
        <v>131.19999999999999</v>
      </c>
      <c r="H88" s="30">
        <v>2240</v>
      </c>
      <c r="I88" s="23">
        <v>1.2</v>
      </c>
      <c r="J88" s="23">
        <v>1.35</v>
      </c>
      <c r="K88" s="23">
        <v>1.02</v>
      </c>
      <c r="L88" s="23">
        <v>4</v>
      </c>
      <c r="M88" s="23">
        <v>1652</v>
      </c>
      <c r="N88" s="23" t="s">
        <v>9</v>
      </c>
      <c r="O88" s="24">
        <f t="shared" si="6"/>
        <v>1.2749999999999999</v>
      </c>
      <c r="P88" s="27">
        <f t="shared" si="7"/>
        <v>123.17499999999998</v>
      </c>
      <c r="Q88" s="23">
        <f t="shared" si="8"/>
        <v>5</v>
      </c>
      <c r="R88" s="38">
        <f t="shared" si="9"/>
        <v>1.2705277423469388E-6</v>
      </c>
    </row>
    <row r="89" spans="1:18">
      <c r="A89" s="27">
        <f t="shared" si="5"/>
        <v>119.44999999999999</v>
      </c>
      <c r="B89" s="23" t="s">
        <v>9</v>
      </c>
      <c r="C89" s="23">
        <v>13</v>
      </c>
      <c r="D89" s="23">
        <v>0</v>
      </c>
      <c r="E89" s="23">
        <v>131.5</v>
      </c>
      <c r="F89" s="23">
        <v>112.6</v>
      </c>
      <c r="G89" s="23">
        <v>126.3</v>
      </c>
      <c r="H89" s="30">
        <v>2245</v>
      </c>
      <c r="I89" s="23">
        <v>1.3</v>
      </c>
      <c r="J89" s="23">
        <v>1.4</v>
      </c>
      <c r="K89" s="23">
        <v>1.05</v>
      </c>
      <c r="L89" s="23">
        <v>0</v>
      </c>
      <c r="M89" s="23">
        <v>5025</v>
      </c>
      <c r="N89" s="23" t="s">
        <v>9</v>
      </c>
      <c r="O89" s="24">
        <f t="shared" si="6"/>
        <v>1.35</v>
      </c>
      <c r="P89" s="27">
        <f t="shared" si="7"/>
        <v>118.1</v>
      </c>
      <c r="Q89" s="23">
        <f t="shared" si="8"/>
        <v>5</v>
      </c>
      <c r="R89" s="38">
        <f t="shared" si="9"/>
        <v>1.339279071036354E-6</v>
      </c>
    </row>
    <row r="90" spans="1:18">
      <c r="A90" s="27">
        <f t="shared" si="5"/>
        <v>115.15</v>
      </c>
      <c r="B90" s="23" t="s">
        <v>9</v>
      </c>
      <c r="C90" s="23">
        <v>1452</v>
      </c>
      <c r="D90" s="23">
        <v>0</v>
      </c>
      <c r="E90" s="23">
        <v>121.05</v>
      </c>
      <c r="F90" s="23">
        <v>110.5</v>
      </c>
      <c r="G90" s="23">
        <v>119.8</v>
      </c>
      <c r="H90" s="30">
        <v>2250</v>
      </c>
      <c r="I90" s="23">
        <v>1.25</v>
      </c>
      <c r="J90" s="23">
        <v>1.4</v>
      </c>
      <c r="K90" s="23">
        <v>1.1000000000000001</v>
      </c>
      <c r="L90" s="23">
        <v>5115</v>
      </c>
      <c r="M90" s="23">
        <v>14214</v>
      </c>
      <c r="N90" s="23" t="s">
        <v>9</v>
      </c>
      <c r="O90" s="24">
        <f t="shared" si="6"/>
        <v>1.325</v>
      </c>
      <c r="P90" s="27">
        <f t="shared" si="7"/>
        <v>113.825</v>
      </c>
      <c r="Q90" s="23">
        <f t="shared" si="8"/>
        <v>5</v>
      </c>
      <c r="R90" s="38">
        <f t="shared" si="9"/>
        <v>1.308641975308642E-6</v>
      </c>
    </row>
    <row r="91" spans="1:18">
      <c r="A91" s="27">
        <f t="shared" si="5"/>
        <v>111.5</v>
      </c>
      <c r="B91" s="23" t="s">
        <v>9</v>
      </c>
      <c r="C91" s="23">
        <v>157</v>
      </c>
      <c r="D91" s="23">
        <v>0</v>
      </c>
      <c r="E91" s="23">
        <v>132.05000000000001</v>
      </c>
      <c r="F91" s="23">
        <v>108.2</v>
      </c>
      <c r="G91" s="23">
        <v>114.8</v>
      </c>
      <c r="H91" s="30">
        <v>2255</v>
      </c>
      <c r="I91" s="23">
        <v>1.35</v>
      </c>
      <c r="J91" s="23">
        <v>1.45</v>
      </c>
      <c r="K91" s="23">
        <v>1.91</v>
      </c>
      <c r="L91" s="23">
        <v>257</v>
      </c>
      <c r="M91" s="23">
        <v>2270</v>
      </c>
      <c r="N91" s="23" t="s">
        <v>9</v>
      </c>
      <c r="O91" s="24">
        <f t="shared" si="6"/>
        <v>1.4</v>
      </c>
      <c r="P91" s="27">
        <f t="shared" si="7"/>
        <v>110.1</v>
      </c>
      <c r="Q91" s="23">
        <f t="shared" si="8"/>
        <v>5</v>
      </c>
      <c r="R91" s="38">
        <f t="shared" si="9"/>
        <v>1.376591068873801E-6</v>
      </c>
    </row>
    <row r="92" spans="1:18">
      <c r="A92" s="27">
        <f t="shared" si="5"/>
        <v>104.75</v>
      </c>
      <c r="B92" s="23" t="s">
        <v>9</v>
      </c>
      <c r="C92" s="23">
        <v>102</v>
      </c>
      <c r="D92" s="23">
        <v>0</v>
      </c>
      <c r="E92" s="23">
        <v>111.89</v>
      </c>
      <c r="F92" s="23">
        <v>100.9</v>
      </c>
      <c r="G92" s="23">
        <v>108.6</v>
      </c>
      <c r="H92" s="30">
        <v>2260</v>
      </c>
      <c r="I92" s="23">
        <v>1.55</v>
      </c>
      <c r="J92" s="23">
        <v>1.65</v>
      </c>
      <c r="K92" s="23">
        <v>1.1499999999999999</v>
      </c>
      <c r="L92" s="23">
        <v>3</v>
      </c>
      <c r="M92" s="23">
        <v>1682</v>
      </c>
      <c r="N92" s="23" t="s">
        <v>9</v>
      </c>
      <c r="O92" s="24">
        <f t="shared" si="6"/>
        <v>1.6</v>
      </c>
      <c r="P92" s="27">
        <f t="shared" si="7"/>
        <v>103.15</v>
      </c>
      <c r="Q92" s="23">
        <f t="shared" si="8"/>
        <v>5</v>
      </c>
      <c r="R92" s="38">
        <f t="shared" si="9"/>
        <v>1.5662933667475919E-6</v>
      </c>
    </row>
    <row r="93" spans="1:18">
      <c r="A93" s="27">
        <f t="shared" si="5"/>
        <v>99.85</v>
      </c>
      <c r="B93" s="23" t="s">
        <v>9</v>
      </c>
      <c r="C93" s="23">
        <v>102</v>
      </c>
      <c r="D93" s="23">
        <v>0</v>
      </c>
      <c r="E93" s="23">
        <v>95.31</v>
      </c>
      <c r="F93" s="23">
        <v>96</v>
      </c>
      <c r="G93" s="23">
        <v>103.7</v>
      </c>
      <c r="H93" s="30">
        <v>2265</v>
      </c>
      <c r="I93" s="23">
        <v>1.65</v>
      </c>
      <c r="J93" s="23">
        <v>1.75</v>
      </c>
      <c r="K93" s="23">
        <v>1.5</v>
      </c>
      <c r="L93" s="23">
        <v>7</v>
      </c>
      <c r="M93" s="23">
        <v>2705</v>
      </c>
      <c r="N93" s="23" t="s">
        <v>9</v>
      </c>
      <c r="O93" s="24">
        <f t="shared" si="6"/>
        <v>1.7</v>
      </c>
      <c r="P93" s="27">
        <f t="shared" si="7"/>
        <v>98.149999999999991</v>
      </c>
      <c r="Q93" s="23">
        <f t="shared" si="8"/>
        <v>5</v>
      </c>
      <c r="R93" s="38">
        <f t="shared" si="9"/>
        <v>1.6568474092266909E-6</v>
      </c>
    </row>
    <row r="94" spans="1:18">
      <c r="A94" s="27">
        <f t="shared" si="5"/>
        <v>96.199999999999989</v>
      </c>
      <c r="B94" s="23" t="s">
        <v>9</v>
      </c>
      <c r="C94" s="23">
        <v>284</v>
      </c>
      <c r="D94" s="23">
        <v>0</v>
      </c>
      <c r="E94" s="23">
        <v>104</v>
      </c>
      <c r="F94" s="23">
        <v>93.6</v>
      </c>
      <c r="G94" s="23">
        <v>98.8</v>
      </c>
      <c r="H94" s="30">
        <v>2270</v>
      </c>
      <c r="I94" s="23">
        <v>1.65</v>
      </c>
      <c r="J94" s="23">
        <v>1.75</v>
      </c>
      <c r="K94" s="23">
        <v>1.3</v>
      </c>
      <c r="L94" s="23">
        <v>80</v>
      </c>
      <c r="M94" s="23">
        <v>850</v>
      </c>
      <c r="N94" s="23" t="s">
        <v>9</v>
      </c>
      <c r="O94" s="24">
        <f t="shared" si="6"/>
        <v>1.7</v>
      </c>
      <c r="P94" s="27">
        <f t="shared" si="7"/>
        <v>94.499999999999986</v>
      </c>
      <c r="Q94" s="23">
        <f t="shared" si="8"/>
        <v>5</v>
      </c>
      <c r="R94" s="38">
        <f t="shared" si="9"/>
        <v>1.6495565603834734E-6</v>
      </c>
    </row>
    <row r="95" spans="1:18">
      <c r="A95" s="27">
        <f t="shared" si="5"/>
        <v>89.75</v>
      </c>
      <c r="B95" s="23" t="s">
        <v>9</v>
      </c>
      <c r="C95" s="23">
        <v>231</v>
      </c>
      <c r="D95" s="23">
        <v>0</v>
      </c>
      <c r="E95" s="23">
        <v>99.1</v>
      </c>
      <c r="F95" s="23">
        <v>86.2</v>
      </c>
      <c r="G95" s="23">
        <v>93.3</v>
      </c>
      <c r="H95" s="30">
        <v>2275</v>
      </c>
      <c r="I95" s="23">
        <v>1.7</v>
      </c>
      <c r="J95" s="23">
        <v>1.85</v>
      </c>
      <c r="K95" s="23">
        <v>1.4</v>
      </c>
      <c r="L95" s="23">
        <v>2085</v>
      </c>
      <c r="M95" s="23">
        <v>11180</v>
      </c>
      <c r="N95" s="23" t="s">
        <v>9</v>
      </c>
      <c r="O95" s="24">
        <f t="shared" si="6"/>
        <v>1.7749999999999999</v>
      </c>
      <c r="P95" s="27">
        <f t="shared" si="7"/>
        <v>87.974999999999994</v>
      </c>
      <c r="Q95" s="23">
        <f t="shared" si="8"/>
        <v>5</v>
      </c>
      <c r="R95" s="38">
        <f t="shared" si="9"/>
        <v>1.7147687477357808E-6</v>
      </c>
    </row>
    <row r="96" spans="1:18">
      <c r="A96" s="27">
        <f t="shared" si="5"/>
        <v>85.4</v>
      </c>
      <c r="B96" s="23" t="s">
        <v>9</v>
      </c>
      <c r="C96" s="23">
        <v>1249</v>
      </c>
      <c r="D96" s="23">
        <v>17</v>
      </c>
      <c r="E96" s="23">
        <v>95.02</v>
      </c>
      <c r="F96" s="23">
        <v>81.599999999999994</v>
      </c>
      <c r="G96" s="23">
        <v>89.2</v>
      </c>
      <c r="H96" s="30">
        <v>2280</v>
      </c>
      <c r="I96" s="23">
        <v>1.85</v>
      </c>
      <c r="J96" s="23">
        <v>2</v>
      </c>
      <c r="K96" s="23">
        <v>1.6</v>
      </c>
      <c r="L96" s="23">
        <v>185</v>
      </c>
      <c r="M96" s="23">
        <v>2811</v>
      </c>
      <c r="N96" s="23" t="s">
        <v>9</v>
      </c>
      <c r="O96" s="24">
        <f t="shared" si="6"/>
        <v>1.925</v>
      </c>
      <c r="P96" s="27">
        <f t="shared" si="7"/>
        <v>83.475000000000009</v>
      </c>
      <c r="Q96" s="23">
        <f t="shared" si="8"/>
        <v>5</v>
      </c>
      <c r="R96" s="38">
        <f t="shared" si="9"/>
        <v>1.8515312403816559E-6</v>
      </c>
    </row>
    <row r="97" spans="1:18">
      <c r="A97" s="27">
        <f t="shared" si="5"/>
        <v>80.05</v>
      </c>
      <c r="B97" s="23" t="s">
        <v>9</v>
      </c>
      <c r="C97" s="23">
        <v>302</v>
      </c>
      <c r="D97" s="23">
        <v>0</v>
      </c>
      <c r="E97" s="23">
        <v>86.61</v>
      </c>
      <c r="F97" s="23">
        <v>76.599999999999994</v>
      </c>
      <c r="G97" s="23">
        <v>83.5</v>
      </c>
      <c r="H97" s="30">
        <v>2285</v>
      </c>
      <c r="I97" s="23">
        <v>2.0499999999999998</v>
      </c>
      <c r="J97" s="23">
        <v>2.15</v>
      </c>
      <c r="K97" s="23">
        <v>1.65</v>
      </c>
      <c r="L97" s="23">
        <v>139</v>
      </c>
      <c r="M97" s="23">
        <v>3745</v>
      </c>
      <c r="N97" s="23" t="s">
        <v>9</v>
      </c>
      <c r="O97" s="24">
        <f t="shared" si="6"/>
        <v>2.0999999999999996</v>
      </c>
      <c r="P97" s="27">
        <f t="shared" si="7"/>
        <v>77.95</v>
      </c>
      <c r="Q97" s="23">
        <f t="shared" si="8"/>
        <v>5</v>
      </c>
      <c r="R97" s="38">
        <f t="shared" si="9"/>
        <v>2.0110223175595761E-6</v>
      </c>
    </row>
    <row r="98" spans="1:18">
      <c r="A98" s="27">
        <f t="shared" si="5"/>
        <v>76.400000000000006</v>
      </c>
      <c r="B98" s="23" t="s">
        <v>9</v>
      </c>
      <c r="C98" s="23">
        <v>190</v>
      </c>
      <c r="D98" s="23">
        <v>14</v>
      </c>
      <c r="E98" s="23">
        <v>86</v>
      </c>
      <c r="F98" s="23">
        <v>75.5</v>
      </c>
      <c r="G98" s="23">
        <v>77.3</v>
      </c>
      <c r="H98" s="30">
        <v>2290</v>
      </c>
      <c r="I98" s="23">
        <v>2.4500000000000002</v>
      </c>
      <c r="J98" s="23">
        <v>2.6</v>
      </c>
      <c r="K98" s="23">
        <v>1.77</v>
      </c>
      <c r="L98" s="23">
        <v>23</v>
      </c>
      <c r="M98" s="23">
        <v>3167</v>
      </c>
      <c r="N98" s="23" t="s">
        <v>9</v>
      </c>
      <c r="O98" s="24">
        <f t="shared" si="6"/>
        <v>2.5250000000000004</v>
      </c>
      <c r="P98" s="27">
        <f t="shared" si="7"/>
        <v>73.875</v>
      </c>
      <c r="Q98" s="23">
        <f t="shared" si="8"/>
        <v>5</v>
      </c>
      <c r="R98" s="38">
        <f t="shared" si="9"/>
        <v>2.4074674395987875E-6</v>
      </c>
    </row>
    <row r="99" spans="1:18">
      <c r="A99" s="27">
        <f t="shared" si="5"/>
        <v>71.550000000000011</v>
      </c>
      <c r="B99" s="23" t="s">
        <v>9</v>
      </c>
      <c r="C99" s="23">
        <v>135</v>
      </c>
      <c r="D99" s="23">
        <v>13</v>
      </c>
      <c r="E99" s="23">
        <v>78.349999999999994</v>
      </c>
      <c r="F99" s="23">
        <v>70.7</v>
      </c>
      <c r="G99" s="23">
        <v>72.400000000000006</v>
      </c>
      <c r="H99" s="30">
        <v>2295</v>
      </c>
      <c r="I99" s="23">
        <v>2.4</v>
      </c>
      <c r="J99" s="23">
        <v>2.5499999999999998</v>
      </c>
      <c r="K99" s="23">
        <v>1.9</v>
      </c>
      <c r="L99" s="23">
        <v>171</v>
      </c>
      <c r="M99" s="23">
        <v>3497</v>
      </c>
      <c r="N99" s="23" t="s">
        <v>9</v>
      </c>
      <c r="O99" s="24">
        <f t="shared" si="6"/>
        <v>2.4749999999999996</v>
      </c>
      <c r="P99" s="27">
        <f t="shared" si="7"/>
        <v>69.075000000000017</v>
      </c>
      <c r="Q99" s="23">
        <f t="shared" si="8"/>
        <v>5</v>
      </c>
      <c r="R99" s="38">
        <f t="shared" si="9"/>
        <v>2.3495236874706307E-6</v>
      </c>
    </row>
    <row r="100" spans="1:18">
      <c r="A100" s="27">
        <f t="shared" si="5"/>
        <v>66.849999999999994</v>
      </c>
      <c r="B100" s="23" t="s">
        <v>9</v>
      </c>
      <c r="C100" s="23">
        <v>3766</v>
      </c>
      <c r="D100" s="23">
        <v>2</v>
      </c>
      <c r="E100" s="23">
        <v>73.61</v>
      </c>
      <c r="F100" s="23">
        <v>66</v>
      </c>
      <c r="G100" s="23">
        <v>67.7</v>
      </c>
      <c r="H100" s="30">
        <v>2300</v>
      </c>
      <c r="I100" s="23">
        <v>2.65</v>
      </c>
      <c r="J100" s="23">
        <v>2.8</v>
      </c>
      <c r="K100" s="23">
        <v>2.12</v>
      </c>
      <c r="L100" s="23">
        <v>1116</v>
      </c>
      <c r="M100" s="23">
        <v>22631</v>
      </c>
      <c r="N100" s="23" t="s">
        <v>9</v>
      </c>
      <c r="O100" s="24">
        <f t="shared" si="6"/>
        <v>2.7249999999999996</v>
      </c>
      <c r="P100" s="27">
        <f t="shared" si="7"/>
        <v>64.125</v>
      </c>
      <c r="Q100" s="23">
        <f t="shared" si="8"/>
        <v>5</v>
      </c>
      <c r="R100" s="38">
        <f t="shared" si="9"/>
        <v>2.5756143667296784E-6</v>
      </c>
    </row>
    <row r="101" spans="1:18">
      <c r="A101" s="27">
        <f t="shared" si="5"/>
        <v>62.2</v>
      </c>
      <c r="B101" s="23" t="s">
        <v>9</v>
      </c>
      <c r="C101" s="23">
        <v>172</v>
      </c>
      <c r="D101" s="23">
        <v>0</v>
      </c>
      <c r="E101" s="23">
        <v>70.45</v>
      </c>
      <c r="F101" s="23">
        <v>61.4</v>
      </c>
      <c r="G101" s="23">
        <v>63</v>
      </c>
      <c r="H101" s="30">
        <v>2305</v>
      </c>
      <c r="I101" s="23">
        <v>3</v>
      </c>
      <c r="J101" s="23">
        <v>3.2</v>
      </c>
      <c r="K101" s="23">
        <v>2.2000000000000002</v>
      </c>
      <c r="L101" s="23">
        <v>99</v>
      </c>
      <c r="M101" s="23">
        <v>1890</v>
      </c>
      <c r="N101" s="23" t="s">
        <v>9</v>
      </c>
      <c r="O101" s="24">
        <f t="shared" si="6"/>
        <v>3.1</v>
      </c>
      <c r="P101" s="27">
        <f t="shared" si="7"/>
        <v>59.1</v>
      </c>
      <c r="Q101" s="23">
        <f t="shared" si="8"/>
        <v>5</v>
      </c>
      <c r="R101" s="38">
        <f t="shared" si="9"/>
        <v>2.9173587551347869E-6</v>
      </c>
    </row>
    <row r="102" spans="1:18">
      <c r="A102" s="27">
        <f t="shared" si="5"/>
        <v>57.599999999999994</v>
      </c>
      <c r="B102" s="23" t="s">
        <v>9</v>
      </c>
      <c r="C102" s="23">
        <v>394</v>
      </c>
      <c r="D102" s="23">
        <v>3</v>
      </c>
      <c r="E102" s="23">
        <v>65.599999999999994</v>
      </c>
      <c r="F102" s="23">
        <v>56.8</v>
      </c>
      <c r="G102" s="23">
        <v>58.4</v>
      </c>
      <c r="H102" s="30">
        <v>2310</v>
      </c>
      <c r="I102" s="23">
        <v>3.7</v>
      </c>
      <c r="J102" s="23">
        <v>3.9</v>
      </c>
      <c r="K102" s="23">
        <v>2.58</v>
      </c>
      <c r="L102" s="23">
        <v>24</v>
      </c>
      <c r="M102" s="23">
        <v>4042</v>
      </c>
      <c r="N102" s="23" t="s">
        <v>9</v>
      </c>
      <c r="O102" s="24">
        <f t="shared" si="6"/>
        <v>3.8</v>
      </c>
      <c r="P102" s="27">
        <f t="shared" si="7"/>
        <v>53.8</v>
      </c>
      <c r="Q102" s="23">
        <f t="shared" si="8"/>
        <v>5</v>
      </c>
      <c r="R102" s="38">
        <f t="shared" si="9"/>
        <v>3.560652911302262E-6</v>
      </c>
    </row>
    <row r="103" spans="1:18">
      <c r="A103" s="27">
        <f t="shared" si="5"/>
        <v>53</v>
      </c>
      <c r="B103" s="23" t="s">
        <v>9</v>
      </c>
      <c r="C103" s="23">
        <v>4424</v>
      </c>
      <c r="D103" s="23">
        <v>1</v>
      </c>
      <c r="E103" s="23">
        <v>62.35</v>
      </c>
      <c r="F103" s="23">
        <v>52.2</v>
      </c>
      <c r="G103" s="23">
        <v>53.8</v>
      </c>
      <c r="H103" s="30">
        <v>2315</v>
      </c>
      <c r="I103" s="23">
        <v>3.6</v>
      </c>
      <c r="J103" s="23">
        <v>3.9</v>
      </c>
      <c r="K103" s="23">
        <v>2.8</v>
      </c>
      <c r="L103" s="23">
        <v>1185</v>
      </c>
      <c r="M103" s="23">
        <v>3985</v>
      </c>
      <c r="N103" s="23" t="s">
        <v>9</v>
      </c>
      <c r="O103" s="24">
        <f t="shared" si="6"/>
        <v>3.75</v>
      </c>
      <c r="P103" s="27">
        <f t="shared" si="7"/>
        <v>49.25</v>
      </c>
      <c r="Q103" s="23">
        <f t="shared" si="8"/>
        <v>5</v>
      </c>
      <c r="R103" s="38">
        <f t="shared" si="9"/>
        <v>3.4986401951774742E-6</v>
      </c>
    </row>
    <row r="104" spans="1:18">
      <c r="A104" s="27">
        <f t="shared" si="5"/>
        <v>48.55</v>
      </c>
      <c r="B104" s="23" t="s">
        <v>9</v>
      </c>
      <c r="C104" s="23">
        <v>540</v>
      </c>
      <c r="D104" s="23">
        <v>3</v>
      </c>
      <c r="E104" s="23">
        <v>57.57</v>
      </c>
      <c r="F104" s="23">
        <v>47.8</v>
      </c>
      <c r="G104" s="23">
        <v>49.3</v>
      </c>
      <c r="H104" s="30">
        <v>2320</v>
      </c>
      <c r="I104" s="23">
        <v>4.0999999999999996</v>
      </c>
      <c r="J104" s="23">
        <v>4.3</v>
      </c>
      <c r="K104" s="23">
        <v>3.1</v>
      </c>
      <c r="L104" s="23">
        <v>5745</v>
      </c>
      <c r="M104" s="23">
        <v>6261</v>
      </c>
      <c r="N104" s="23" t="s">
        <v>9</v>
      </c>
      <c r="O104" s="24">
        <f t="shared" si="6"/>
        <v>4.1999999999999993</v>
      </c>
      <c r="P104" s="27">
        <f t="shared" si="7"/>
        <v>44.349999999999994</v>
      </c>
      <c r="Q104" s="23">
        <f t="shared" si="8"/>
        <v>5</v>
      </c>
      <c r="R104" s="38">
        <f t="shared" si="9"/>
        <v>3.9016052318668248E-6</v>
      </c>
    </row>
    <row r="105" spans="1:18">
      <c r="A105" s="27">
        <f t="shared" si="5"/>
        <v>45.65</v>
      </c>
      <c r="B105" s="23" t="s">
        <v>9</v>
      </c>
      <c r="C105" s="23">
        <v>8721</v>
      </c>
      <c r="D105" s="23">
        <v>39</v>
      </c>
      <c r="E105" s="23">
        <v>53.1</v>
      </c>
      <c r="F105" s="23">
        <v>44.9</v>
      </c>
      <c r="G105" s="23">
        <v>46.4</v>
      </c>
      <c r="H105" s="30">
        <v>2325</v>
      </c>
      <c r="I105" s="23">
        <v>4.7</v>
      </c>
      <c r="J105" s="23">
        <v>4.9000000000000004</v>
      </c>
      <c r="K105" s="23">
        <v>3.59</v>
      </c>
      <c r="L105" s="23">
        <v>1406</v>
      </c>
      <c r="M105" s="23">
        <v>8361</v>
      </c>
      <c r="N105" s="23" t="s">
        <v>9</v>
      </c>
      <c r="O105" s="24">
        <f t="shared" si="6"/>
        <v>4.8000000000000007</v>
      </c>
      <c r="P105" s="27">
        <f t="shared" si="7"/>
        <v>40.849999999999994</v>
      </c>
      <c r="Q105" s="23">
        <f t="shared" si="8"/>
        <v>5</v>
      </c>
      <c r="R105" s="38">
        <f t="shared" si="9"/>
        <v>4.439819632327437E-6</v>
      </c>
    </row>
    <row r="106" spans="1:18">
      <c r="A106" s="27">
        <f t="shared" si="5"/>
        <v>39.900000000000006</v>
      </c>
      <c r="B106" s="23" t="s">
        <v>9</v>
      </c>
      <c r="C106" s="23">
        <v>3414</v>
      </c>
      <c r="D106" s="23">
        <v>36</v>
      </c>
      <c r="E106" s="23">
        <v>45.88</v>
      </c>
      <c r="F106" s="23">
        <v>39.6</v>
      </c>
      <c r="G106" s="23">
        <v>40.200000000000003</v>
      </c>
      <c r="H106" s="30">
        <v>2330</v>
      </c>
      <c r="I106" s="23">
        <v>5.3</v>
      </c>
      <c r="J106" s="23">
        <v>5.5</v>
      </c>
      <c r="K106" s="23">
        <v>3.95</v>
      </c>
      <c r="L106" s="23">
        <v>2662</v>
      </c>
      <c r="M106" s="23">
        <v>1238</v>
      </c>
      <c r="N106" s="23" t="s">
        <v>9</v>
      </c>
      <c r="O106" s="24">
        <f t="shared" si="6"/>
        <v>5.4</v>
      </c>
      <c r="P106" s="27">
        <f t="shared" si="7"/>
        <v>34.500000000000007</v>
      </c>
      <c r="Q106" s="23">
        <f t="shared" si="8"/>
        <v>5</v>
      </c>
      <c r="R106" s="38">
        <f t="shared" si="9"/>
        <v>4.9733831899648175E-6</v>
      </c>
    </row>
    <row r="107" spans="1:18">
      <c r="A107" s="27">
        <f t="shared" si="5"/>
        <v>35.700000000000003</v>
      </c>
      <c r="B107" s="23" t="s">
        <v>9</v>
      </c>
      <c r="C107" s="23">
        <v>1175</v>
      </c>
      <c r="D107" s="23">
        <v>11</v>
      </c>
      <c r="E107" s="23">
        <v>41.7</v>
      </c>
      <c r="F107" s="23">
        <v>35.4</v>
      </c>
      <c r="G107" s="23">
        <v>36</v>
      </c>
      <c r="H107" s="30">
        <v>2335</v>
      </c>
      <c r="I107" s="23">
        <v>6</v>
      </c>
      <c r="J107" s="23">
        <v>6.2</v>
      </c>
      <c r="K107" s="23">
        <v>4.5199999999999996</v>
      </c>
      <c r="L107" s="23">
        <v>248</v>
      </c>
      <c r="M107" s="23">
        <v>1951</v>
      </c>
      <c r="N107" s="23" t="s">
        <v>9</v>
      </c>
      <c r="O107" s="24">
        <f t="shared" si="6"/>
        <v>6.1</v>
      </c>
      <c r="P107" s="27">
        <f t="shared" si="7"/>
        <v>29.6</v>
      </c>
      <c r="Q107" s="23">
        <f t="shared" si="8"/>
        <v>5</v>
      </c>
      <c r="R107" s="38">
        <f t="shared" si="9"/>
        <v>5.5940464672679507E-6</v>
      </c>
    </row>
    <row r="108" spans="1:18">
      <c r="A108" s="27">
        <f t="shared" si="5"/>
        <v>31.65</v>
      </c>
      <c r="B108" s="23" t="s">
        <v>9</v>
      </c>
      <c r="C108" s="23">
        <v>588</v>
      </c>
      <c r="D108" s="23">
        <v>11</v>
      </c>
      <c r="E108" s="23">
        <v>39.700000000000003</v>
      </c>
      <c r="F108" s="23">
        <v>31.4</v>
      </c>
      <c r="G108" s="23">
        <v>31.9</v>
      </c>
      <c r="H108" s="30">
        <v>2340</v>
      </c>
      <c r="I108" s="23">
        <v>7</v>
      </c>
      <c r="J108" s="23">
        <v>7.2</v>
      </c>
      <c r="K108" s="23">
        <v>5.4</v>
      </c>
      <c r="L108" s="23">
        <v>728</v>
      </c>
      <c r="M108" s="23">
        <v>6026</v>
      </c>
      <c r="N108" s="23" t="s">
        <v>9</v>
      </c>
      <c r="O108" s="24">
        <f t="shared" si="6"/>
        <v>7.1</v>
      </c>
      <c r="P108" s="27">
        <f t="shared" si="7"/>
        <v>24.549999999999997</v>
      </c>
      <c r="Q108" s="23">
        <f t="shared" si="8"/>
        <v>5</v>
      </c>
      <c r="R108" s="38">
        <f t="shared" si="9"/>
        <v>6.4833077653590475E-6</v>
      </c>
    </row>
    <row r="109" spans="1:18">
      <c r="A109" s="27">
        <f t="shared" si="5"/>
        <v>27.75</v>
      </c>
      <c r="B109" s="23" t="s">
        <v>9</v>
      </c>
      <c r="C109" s="23">
        <v>561</v>
      </c>
      <c r="D109" s="23">
        <v>31</v>
      </c>
      <c r="E109" s="23">
        <v>35.299999999999997</v>
      </c>
      <c r="F109" s="23">
        <v>27.5</v>
      </c>
      <c r="G109" s="23">
        <v>28</v>
      </c>
      <c r="H109" s="30">
        <v>2345</v>
      </c>
      <c r="I109" s="23">
        <v>8</v>
      </c>
      <c r="J109" s="23">
        <v>8.1999999999999993</v>
      </c>
      <c r="K109" s="23">
        <v>6.1</v>
      </c>
      <c r="L109" s="23">
        <v>511</v>
      </c>
      <c r="M109" s="23">
        <v>948</v>
      </c>
      <c r="N109" s="23" t="s">
        <v>9</v>
      </c>
      <c r="O109" s="24">
        <f t="shared" si="6"/>
        <v>8.1</v>
      </c>
      <c r="P109" s="27">
        <f t="shared" si="7"/>
        <v>19.649999999999999</v>
      </c>
      <c r="Q109" s="23">
        <f t="shared" si="8"/>
        <v>5</v>
      </c>
      <c r="R109" s="38">
        <f t="shared" si="9"/>
        <v>7.3649419669850565E-6</v>
      </c>
    </row>
    <row r="110" spans="1:18">
      <c r="A110" s="27">
        <f t="shared" si="5"/>
        <v>24.1</v>
      </c>
      <c r="B110" s="23" t="s">
        <v>9</v>
      </c>
      <c r="C110" s="23">
        <v>1320</v>
      </c>
      <c r="D110" s="23">
        <v>18</v>
      </c>
      <c r="E110" s="23">
        <v>31.1</v>
      </c>
      <c r="F110" s="23">
        <v>23.9</v>
      </c>
      <c r="G110" s="23">
        <v>24.3</v>
      </c>
      <c r="H110" s="30">
        <v>2350</v>
      </c>
      <c r="I110" s="23">
        <v>9.1999999999999993</v>
      </c>
      <c r="J110" s="23">
        <v>9.5</v>
      </c>
      <c r="K110" s="23">
        <v>6.87</v>
      </c>
      <c r="L110" s="23">
        <v>1947</v>
      </c>
      <c r="M110" s="23">
        <v>8161</v>
      </c>
      <c r="N110" s="23" t="s">
        <v>9</v>
      </c>
      <c r="O110" s="24">
        <f t="shared" si="6"/>
        <v>9.35</v>
      </c>
      <c r="P110" s="27">
        <f t="shared" si="7"/>
        <v>14.750000000000002</v>
      </c>
      <c r="Q110" s="23">
        <f t="shared" si="8"/>
        <v>5</v>
      </c>
      <c r="R110" s="38">
        <f t="shared" si="9"/>
        <v>8.465368945224084E-6</v>
      </c>
    </row>
    <row r="111" spans="1:18">
      <c r="A111" s="27">
        <f t="shared" si="5"/>
        <v>20.55</v>
      </c>
      <c r="B111" s="23" t="s">
        <v>9</v>
      </c>
      <c r="C111" s="23">
        <v>691</v>
      </c>
      <c r="D111" s="23">
        <v>27</v>
      </c>
      <c r="E111" s="23">
        <v>26.35</v>
      </c>
      <c r="F111" s="23">
        <v>20.3</v>
      </c>
      <c r="G111" s="23">
        <v>20.8</v>
      </c>
      <c r="H111" s="30">
        <v>2355</v>
      </c>
      <c r="I111" s="23">
        <v>10.4</v>
      </c>
      <c r="J111" s="23">
        <v>10.7</v>
      </c>
      <c r="K111" s="23">
        <v>7.8</v>
      </c>
      <c r="L111" s="23">
        <v>301</v>
      </c>
      <c r="M111" s="23">
        <v>2429</v>
      </c>
      <c r="N111" s="23" t="s">
        <v>9</v>
      </c>
      <c r="O111" s="24">
        <f t="shared" si="6"/>
        <v>10.55</v>
      </c>
      <c r="P111" s="27">
        <f t="shared" si="7"/>
        <v>10</v>
      </c>
      <c r="Q111" s="23">
        <f t="shared" si="8"/>
        <v>5</v>
      </c>
      <c r="R111" s="38">
        <f t="shared" si="9"/>
        <v>9.5113166637366407E-6</v>
      </c>
    </row>
    <row r="112" spans="1:18">
      <c r="A112" s="27">
        <f t="shared" si="5"/>
        <v>18.3</v>
      </c>
      <c r="B112" s="23" t="s">
        <v>9</v>
      </c>
      <c r="C112" s="23">
        <v>5433</v>
      </c>
      <c r="D112" s="23">
        <v>296</v>
      </c>
      <c r="E112" s="23">
        <v>23.5</v>
      </c>
      <c r="F112" s="23">
        <v>18.100000000000001</v>
      </c>
      <c r="G112" s="23">
        <v>18.5</v>
      </c>
      <c r="H112" s="30">
        <v>2360</v>
      </c>
      <c r="I112" s="23">
        <v>12.3</v>
      </c>
      <c r="J112" s="23">
        <v>12.6</v>
      </c>
      <c r="K112" s="23">
        <v>9.1999999999999993</v>
      </c>
      <c r="L112" s="23">
        <v>832</v>
      </c>
      <c r="M112" s="23">
        <v>6041</v>
      </c>
      <c r="N112" s="23" t="s">
        <v>9</v>
      </c>
      <c r="O112" s="24">
        <f t="shared" si="6"/>
        <v>12.45</v>
      </c>
      <c r="P112" s="27">
        <f t="shared" si="7"/>
        <v>5.8500000000000014</v>
      </c>
      <c r="Q112" s="23">
        <f t="shared" si="8"/>
        <v>5</v>
      </c>
      <c r="R112" s="38">
        <f t="shared" si="9"/>
        <v>1.1176745188164321E-5</v>
      </c>
    </row>
    <row r="113" spans="1:18">
      <c r="A113" s="28">
        <f t="shared" si="5"/>
        <v>15.2</v>
      </c>
      <c r="B113" s="25" t="s">
        <v>9</v>
      </c>
      <c r="C113" s="25">
        <v>2902</v>
      </c>
      <c r="D113" s="25">
        <v>372</v>
      </c>
      <c r="E113" s="25">
        <v>19.899999999999999</v>
      </c>
      <c r="F113" s="25">
        <v>15</v>
      </c>
      <c r="G113" s="25">
        <v>15.4</v>
      </c>
      <c r="H113" s="31">
        <v>2365</v>
      </c>
      <c r="I113" s="25">
        <v>14</v>
      </c>
      <c r="J113" s="25">
        <v>14.4</v>
      </c>
      <c r="K113" s="25">
        <v>11</v>
      </c>
      <c r="L113" s="25">
        <v>254</v>
      </c>
      <c r="M113" s="25">
        <v>1025</v>
      </c>
      <c r="N113" s="25" t="s">
        <v>9</v>
      </c>
      <c r="O113" s="25">
        <f t="shared" si="6"/>
        <v>14.2</v>
      </c>
      <c r="P113" s="28">
        <f>ABS(A113-O113)</f>
        <v>1</v>
      </c>
      <c r="Q113" s="26">
        <f t="shared" si="8"/>
        <v>5</v>
      </c>
      <c r="R113" s="39">
        <f>(O113+A113)*Q113/H113^2</f>
        <v>2.628179628032128E-5</v>
      </c>
    </row>
    <row r="114" spans="1:18">
      <c r="A114" s="29">
        <f t="shared" si="5"/>
        <v>12.399999999999999</v>
      </c>
      <c r="B114" s="23" t="s">
        <v>9</v>
      </c>
      <c r="C114" s="23">
        <v>8714</v>
      </c>
      <c r="D114" s="23">
        <v>431</v>
      </c>
      <c r="E114" s="23">
        <v>17</v>
      </c>
      <c r="F114" s="23">
        <v>12.2</v>
      </c>
      <c r="G114" s="23">
        <v>12.6</v>
      </c>
      <c r="H114" s="30">
        <v>2370</v>
      </c>
      <c r="I114" s="23">
        <v>16.2</v>
      </c>
      <c r="J114" s="23">
        <v>16.600000000000001</v>
      </c>
      <c r="K114" s="23">
        <v>12</v>
      </c>
      <c r="L114" s="23">
        <v>197</v>
      </c>
      <c r="M114" s="23">
        <v>4051</v>
      </c>
      <c r="N114" s="23" t="s">
        <v>9</v>
      </c>
      <c r="O114" s="23">
        <f t="shared" si="6"/>
        <v>16.399999999999999</v>
      </c>
      <c r="P114" s="27">
        <f t="shared" si="7"/>
        <v>4</v>
      </c>
      <c r="Q114" s="23">
        <f t="shared" si="8"/>
        <v>5</v>
      </c>
      <c r="R114" s="38">
        <f>A114*Q114/H114^2</f>
        <v>1.1038117110861863E-5</v>
      </c>
    </row>
    <row r="115" spans="1:18">
      <c r="A115" s="29">
        <f t="shared" si="5"/>
        <v>9.6999999999999993</v>
      </c>
      <c r="B115" s="23" t="s">
        <v>9</v>
      </c>
      <c r="C115" s="23">
        <v>13090</v>
      </c>
      <c r="D115" s="23">
        <v>2009</v>
      </c>
      <c r="E115" s="23">
        <v>13.43</v>
      </c>
      <c r="F115" s="23">
        <v>9.6</v>
      </c>
      <c r="G115" s="23">
        <v>9.8000000000000007</v>
      </c>
      <c r="H115" s="30">
        <v>2375</v>
      </c>
      <c r="I115" s="23">
        <v>18.899999999999999</v>
      </c>
      <c r="J115" s="23">
        <v>19.3</v>
      </c>
      <c r="K115" s="23">
        <v>14.05</v>
      </c>
      <c r="L115" s="23">
        <v>1147</v>
      </c>
      <c r="M115" s="23">
        <v>7977</v>
      </c>
      <c r="N115" s="23" t="s">
        <v>9</v>
      </c>
      <c r="O115" s="23">
        <f t="shared" si="6"/>
        <v>19.100000000000001</v>
      </c>
      <c r="P115" s="27">
        <f t="shared" si="7"/>
        <v>9.4000000000000021</v>
      </c>
      <c r="Q115" s="23">
        <f t="shared" si="8"/>
        <v>5</v>
      </c>
      <c r="R115" s="38">
        <f t="shared" ref="R115:R138" si="10">A115*Q115/H115^2</f>
        <v>8.5983379501385036E-6</v>
      </c>
    </row>
    <row r="116" spans="1:18">
      <c r="A116" s="29">
        <f t="shared" si="5"/>
        <v>7.8000000000000007</v>
      </c>
      <c r="B116" s="23" t="s">
        <v>9</v>
      </c>
      <c r="C116" s="23">
        <v>4763</v>
      </c>
      <c r="D116" s="23">
        <v>365</v>
      </c>
      <c r="E116" s="23">
        <v>10.9</v>
      </c>
      <c r="F116" s="23">
        <v>7.7</v>
      </c>
      <c r="G116" s="23">
        <v>7.9</v>
      </c>
      <c r="H116" s="30">
        <v>2380</v>
      </c>
      <c r="I116" s="23">
        <v>22.1</v>
      </c>
      <c r="J116" s="23">
        <v>22.6</v>
      </c>
      <c r="K116" s="23">
        <v>16.52</v>
      </c>
      <c r="L116" s="23">
        <v>99</v>
      </c>
      <c r="M116" s="23">
        <v>2842</v>
      </c>
      <c r="N116" s="23" t="s">
        <v>9</v>
      </c>
      <c r="O116" s="23">
        <f t="shared" si="6"/>
        <v>22.35</v>
      </c>
      <c r="P116" s="27">
        <f t="shared" si="7"/>
        <v>14.55</v>
      </c>
      <c r="Q116" s="23">
        <f t="shared" si="8"/>
        <v>5</v>
      </c>
      <c r="R116" s="38">
        <f t="shared" si="10"/>
        <v>6.8851069839700585E-6</v>
      </c>
    </row>
    <row r="117" spans="1:18">
      <c r="A117" s="29">
        <f t="shared" si="5"/>
        <v>6</v>
      </c>
      <c r="B117" s="23" t="s">
        <v>9</v>
      </c>
      <c r="C117" s="23">
        <v>2518</v>
      </c>
      <c r="D117" s="23">
        <v>343</v>
      </c>
      <c r="E117" s="23">
        <v>8.4499999999999993</v>
      </c>
      <c r="F117" s="23">
        <v>5.9</v>
      </c>
      <c r="G117" s="23">
        <v>6.1</v>
      </c>
      <c r="H117" s="30">
        <v>2385</v>
      </c>
      <c r="I117" s="23">
        <v>24.8</v>
      </c>
      <c r="J117" s="23">
        <v>25.4</v>
      </c>
      <c r="K117" s="23">
        <v>19.25</v>
      </c>
      <c r="L117" s="23">
        <v>173</v>
      </c>
      <c r="M117" s="23">
        <v>326</v>
      </c>
      <c r="N117" s="23" t="s">
        <v>9</v>
      </c>
      <c r="O117" s="23">
        <f t="shared" si="6"/>
        <v>25.1</v>
      </c>
      <c r="P117" s="27">
        <f t="shared" si="7"/>
        <v>19.100000000000001</v>
      </c>
      <c r="Q117" s="23">
        <f t="shared" si="8"/>
        <v>5</v>
      </c>
      <c r="R117" s="38">
        <f t="shared" si="10"/>
        <v>5.2740529778621627E-6</v>
      </c>
    </row>
    <row r="118" spans="1:18">
      <c r="A118" s="29">
        <f t="shared" si="5"/>
        <v>4.5</v>
      </c>
      <c r="B118" s="23" t="s">
        <v>9</v>
      </c>
      <c r="C118" s="23">
        <v>7755</v>
      </c>
      <c r="D118" s="23">
        <v>286</v>
      </c>
      <c r="E118" s="23">
        <v>6.55</v>
      </c>
      <c r="F118" s="23">
        <v>4.4000000000000004</v>
      </c>
      <c r="G118" s="23">
        <v>4.5999999999999996</v>
      </c>
      <c r="H118" s="30">
        <v>2390</v>
      </c>
      <c r="I118" s="23">
        <v>30.1</v>
      </c>
      <c r="J118" s="23">
        <v>30.7</v>
      </c>
      <c r="K118" s="23">
        <v>24.5</v>
      </c>
      <c r="L118" s="23">
        <v>10</v>
      </c>
      <c r="M118" s="23">
        <v>366</v>
      </c>
      <c r="N118" s="23" t="s">
        <v>9</v>
      </c>
      <c r="O118" s="23">
        <f t="shared" si="6"/>
        <v>30.4</v>
      </c>
      <c r="P118" s="27">
        <f t="shared" si="7"/>
        <v>25.9</v>
      </c>
      <c r="Q118" s="23">
        <f t="shared" si="8"/>
        <v>5</v>
      </c>
      <c r="R118" s="38">
        <f t="shared" si="10"/>
        <v>3.9390066700512944E-6</v>
      </c>
    </row>
    <row r="119" spans="1:18">
      <c r="A119" s="29">
        <f t="shared" si="5"/>
        <v>3.3</v>
      </c>
      <c r="B119" s="23" t="s">
        <v>9</v>
      </c>
      <c r="C119" s="23">
        <v>4458</v>
      </c>
      <c r="D119" s="23">
        <v>1337</v>
      </c>
      <c r="E119" s="23">
        <v>4.92</v>
      </c>
      <c r="F119" s="23">
        <v>3.2</v>
      </c>
      <c r="G119" s="23">
        <v>3.4</v>
      </c>
      <c r="H119" s="30">
        <v>2395</v>
      </c>
      <c r="I119" s="23">
        <v>33.4</v>
      </c>
      <c r="J119" s="23">
        <v>35</v>
      </c>
      <c r="K119" s="23">
        <v>26.2</v>
      </c>
      <c r="L119" s="23">
        <v>1</v>
      </c>
      <c r="M119" s="23">
        <v>110</v>
      </c>
      <c r="N119" s="23" t="s">
        <v>9</v>
      </c>
      <c r="O119" s="23">
        <f t="shared" si="6"/>
        <v>34.200000000000003</v>
      </c>
      <c r="P119" s="27">
        <f t="shared" si="7"/>
        <v>30.900000000000002</v>
      </c>
      <c r="Q119" s="23">
        <f t="shared" si="8"/>
        <v>5</v>
      </c>
      <c r="R119" s="38">
        <f t="shared" si="10"/>
        <v>2.876556500363928E-6</v>
      </c>
    </row>
    <row r="120" spans="1:18">
      <c r="A120" s="29">
        <f t="shared" si="5"/>
        <v>2.4749999999999996</v>
      </c>
      <c r="B120" s="23" t="s">
        <v>9</v>
      </c>
      <c r="C120" s="23">
        <v>13909</v>
      </c>
      <c r="D120" s="23">
        <v>436</v>
      </c>
      <c r="E120" s="23">
        <v>3.75</v>
      </c>
      <c r="F120" s="23">
        <v>2.4</v>
      </c>
      <c r="G120" s="23">
        <v>2.5499999999999998</v>
      </c>
      <c r="H120" s="30">
        <v>2400</v>
      </c>
      <c r="I120" s="23">
        <v>37.4</v>
      </c>
      <c r="J120" s="23">
        <v>39.200000000000003</v>
      </c>
      <c r="K120" s="23">
        <v>29.35</v>
      </c>
      <c r="L120" s="23">
        <v>6</v>
      </c>
      <c r="M120" s="23">
        <v>2113</v>
      </c>
      <c r="N120" s="23" t="s">
        <v>9</v>
      </c>
      <c r="O120" s="23">
        <f t="shared" si="6"/>
        <v>38.299999999999997</v>
      </c>
      <c r="P120" s="27">
        <f t="shared" si="7"/>
        <v>35.824999999999996</v>
      </c>
      <c r="Q120" s="23">
        <f t="shared" si="8"/>
        <v>5</v>
      </c>
      <c r="R120" s="38">
        <f t="shared" si="10"/>
        <v>2.1484374999999997E-6</v>
      </c>
    </row>
    <row r="121" spans="1:18">
      <c r="A121" s="29">
        <f t="shared" si="5"/>
        <v>1.75</v>
      </c>
      <c r="B121" s="23" t="s">
        <v>9</v>
      </c>
      <c r="C121" s="23">
        <v>10016</v>
      </c>
      <c r="D121" s="23">
        <v>1821</v>
      </c>
      <c r="E121" s="23">
        <v>2.75</v>
      </c>
      <c r="F121" s="23">
        <v>1.7</v>
      </c>
      <c r="G121" s="23">
        <v>1.8</v>
      </c>
      <c r="H121" s="30">
        <v>2405</v>
      </c>
      <c r="I121" s="23">
        <v>41.8</v>
      </c>
      <c r="J121" s="23">
        <v>43.6</v>
      </c>
      <c r="K121" s="23">
        <v>36.35</v>
      </c>
      <c r="L121" s="23">
        <v>6</v>
      </c>
      <c r="M121" s="23">
        <v>170</v>
      </c>
      <c r="N121" s="23" t="s">
        <v>9</v>
      </c>
      <c r="O121" s="23">
        <f t="shared" si="6"/>
        <v>42.7</v>
      </c>
      <c r="P121" s="27">
        <f t="shared" si="7"/>
        <v>40.950000000000003</v>
      </c>
      <c r="Q121" s="23">
        <f t="shared" si="8"/>
        <v>5</v>
      </c>
      <c r="R121" s="38">
        <f t="shared" si="10"/>
        <v>1.5127873755732384E-6</v>
      </c>
    </row>
    <row r="122" spans="1:18">
      <c r="A122" s="29">
        <f t="shared" si="5"/>
        <v>1.25</v>
      </c>
      <c r="B122" s="23" t="s">
        <v>9</v>
      </c>
      <c r="C122" s="23">
        <v>8699</v>
      </c>
      <c r="D122" s="23">
        <v>1577</v>
      </c>
      <c r="E122" s="23">
        <v>1.95</v>
      </c>
      <c r="F122" s="23">
        <v>1.2</v>
      </c>
      <c r="G122" s="23">
        <v>1.3</v>
      </c>
      <c r="H122" s="30">
        <v>2410</v>
      </c>
      <c r="I122" s="23">
        <v>46.3</v>
      </c>
      <c r="J122" s="23">
        <v>48.2</v>
      </c>
      <c r="K122" s="23">
        <v>38.479999999999997</v>
      </c>
      <c r="L122" s="23">
        <v>8</v>
      </c>
      <c r="M122" s="23">
        <v>1728</v>
      </c>
      <c r="N122" s="23" t="s">
        <v>9</v>
      </c>
      <c r="O122" s="23">
        <f t="shared" si="6"/>
        <v>47.25</v>
      </c>
      <c r="P122" s="27">
        <f t="shared" si="7"/>
        <v>46</v>
      </c>
      <c r="Q122" s="23">
        <f t="shared" si="8"/>
        <v>5</v>
      </c>
      <c r="R122" s="38">
        <f t="shared" si="10"/>
        <v>1.0760834007678931E-6</v>
      </c>
    </row>
    <row r="123" spans="1:18">
      <c r="A123" s="29">
        <f t="shared" si="5"/>
        <v>0.89999999999999991</v>
      </c>
      <c r="B123" s="23" t="s">
        <v>9</v>
      </c>
      <c r="C123" s="23">
        <v>5424</v>
      </c>
      <c r="D123" s="23">
        <v>1122</v>
      </c>
      <c r="E123" s="23">
        <v>1.4</v>
      </c>
      <c r="F123" s="23">
        <v>0.85</v>
      </c>
      <c r="G123" s="23">
        <v>0.95</v>
      </c>
      <c r="H123" s="30">
        <v>2415</v>
      </c>
      <c r="I123" s="23">
        <v>48.9</v>
      </c>
      <c r="J123" s="23">
        <v>55.8</v>
      </c>
      <c r="K123" s="23">
        <v>46.34</v>
      </c>
      <c r="L123" s="23">
        <v>0</v>
      </c>
      <c r="M123" s="23">
        <v>41</v>
      </c>
      <c r="N123" s="23" t="s">
        <v>9</v>
      </c>
      <c r="O123" s="23">
        <f t="shared" si="6"/>
        <v>52.349999999999994</v>
      </c>
      <c r="P123" s="27">
        <f t="shared" si="7"/>
        <v>51.449999999999996</v>
      </c>
      <c r="Q123" s="23">
        <f t="shared" si="8"/>
        <v>5</v>
      </c>
      <c r="R123" s="38">
        <f t="shared" si="10"/>
        <v>7.7157517071100653E-7</v>
      </c>
    </row>
    <row r="124" spans="1:18">
      <c r="A124" s="29">
        <f t="shared" si="5"/>
        <v>0.67500000000000004</v>
      </c>
      <c r="B124" s="23" t="s">
        <v>9</v>
      </c>
      <c r="C124" s="23">
        <v>2321</v>
      </c>
      <c r="D124" s="23">
        <v>244</v>
      </c>
      <c r="E124" s="23">
        <v>0.95</v>
      </c>
      <c r="F124" s="23">
        <v>0.6</v>
      </c>
      <c r="G124" s="23">
        <v>0.75</v>
      </c>
      <c r="H124" s="30">
        <v>2420</v>
      </c>
      <c r="I124" s="23">
        <v>53.8</v>
      </c>
      <c r="J124" s="23">
        <v>61.3</v>
      </c>
      <c r="K124" s="23">
        <v>56.12</v>
      </c>
      <c r="L124" s="23">
        <v>1</v>
      </c>
      <c r="M124" s="23">
        <v>61</v>
      </c>
      <c r="N124" s="23" t="s">
        <v>9</v>
      </c>
      <c r="O124" s="23">
        <f t="shared" si="6"/>
        <v>57.55</v>
      </c>
      <c r="P124" s="27">
        <f t="shared" si="7"/>
        <v>56.875</v>
      </c>
      <c r="Q124" s="23">
        <f t="shared" si="8"/>
        <v>5</v>
      </c>
      <c r="R124" s="38">
        <f t="shared" si="10"/>
        <v>5.7629260296427834E-7</v>
      </c>
    </row>
    <row r="125" spans="1:18">
      <c r="A125" s="29">
        <f t="shared" si="5"/>
        <v>0.5</v>
      </c>
      <c r="B125" s="23" t="s">
        <v>9</v>
      </c>
      <c r="C125" s="23">
        <v>15922</v>
      </c>
      <c r="D125" s="23">
        <v>8</v>
      </c>
      <c r="E125" s="23">
        <v>0.68</v>
      </c>
      <c r="F125" s="23">
        <v>0.45</v>
      </c>
      <c r="G125" s="23">
        <v>0.55000000000000004</v>
      </c>
      <c r="H125" s="30">
        <v>2425</v>
      </c>
      <c r="I125" s="23">
        <v>58.4</v>
      </c>
      <c r="J125" s="23">
        <v>64.099999999999994</v>
      </c>
      <c r="K125" s="23">
        <v>54</v>
      </c>
      <c r="L125" s="23">
        <v>0</v>
      </c>
      <c r="M125" s="23">
        <v>136</v>
      </c>
      <c r="N125" s="23" t="s">
        <v>9</v>
      </c>
      <c r="O125" s="23">
        <f t="shared" si="6"/>
        <v>61.25</v>
      </c>
      <c r="P125" s="27">
        <f t="shared" si="7"/>
        <v>60.75</v>
      </c>
      <c r="Q125" s="23">
        <f t="shared" si="8"/>
        <v>5</v>
      </c>
      <c r="R125" s="38">
        <f t="shared" si="10"/>
        <v>4.2512488043362735E-7</v>
      </c>
    </row>
    <row r="126" spans="1:18">
      <c r="A126" s="29">
        <f t="shared" si="5"/>
        <v>0.4</v>
      </c>
      <c r="B126" s="23" t="s">
        <v>9</v>
      </c>
      <c r="C126" s="23">
        <v>6211</v>
      </c>
      <c r="D126" s="23">
        <v>101</v>
      </c>
      <c r="E126" s="23">
        <v>0.45</v>
      </c>
      <c r="F126" s="23">
        <v>0.35</v>
      </c>
      <c r="G126" s="23">
        <v>0.45</v>
      </c>
      <c r="H126" s="30">
        <v>2430</v>
      </c>
      <c r="I126" s="23">
        <v>63.3</v>
      </c>
      <c r="J126" s="23">
        <v>71</v>
      </c>
      <c r="K126" s="23">
        <v>57.08</v>
      </c>
      <c r="L126" s="23">
        <v>0</v>
      </c>
      <c r="M126" s="23">
        <v>18</v>
      </c>
      <c r="N126" s="23" t="s">
        <v>9</v>
      </c>
      <c r="O126" s="23">
        <f t="shared" si="6"/>
        <v>67.150000000000006</v>
      </c>
      <c r="P126" s="27">
        <f t="shared" si="7"/>
        <v>66.75</v>
      </c>
      <c r="Q126" s="23">
        <f t="shared" si="8"/>
        <v>5</v>
      </c>
      <c r="R126" s="38">
        <f t="shared" si="10"/>
        <v>3.3870175616860572E-7</v>
      </c>
    </row>
    <row r="127" spans="1:18">
      <c r="A127" s="29">
        <f t="shared" si="5"/>
        <v>0.25</v>
      </c>
      <c r="B127" s="23" t="s">
        <v>9</v>
      </c>
      <c r="C127" s="23">
        <v>1450</v>
      </c>
      <c r="D127" s="23">
        <v>33</v>
      </c>
      <c r="E127" s="23">
        <v>0.3</v>
      </c>
      <c r="F127" s="23">
        <v>0.2</v>
      </c>
      <c r="G127" s="23">
        <v>0.3</v>
      </c>
      <c r="H127" s="30">
        <v>2435</v>
      </c>
      <c r="I127" s="23">
        <v>68.2</v>
      </c>
      <c r="J127" s="23">
        <v>75.900000000000006</v>
      </c>
      <c r="K127" s="23">
        <v>60.97</v>
      </c>
      <c r="L127" s="23">
        <v>0</v>
      </c>
      <c r="M127" s="23">
        <v>2</v>
      </c>
      <c r="N127" s="23" t="s">
        <v>9</v>
      </c>
      <c r="O127" s="23">
        <f t="shared" si="6"/>
        <v>72.050000000000011</v>
      </c>
      <c r="P127" s="27">
        <f t="shared" si="7"/>
        <v>71.800000000000011</v>
      </c>
      <c r="Q127" s="23">
        <f t="shared" si="8"/>
        <v>5</v>
      </c>
      <c r="R127" s="38">
        <f t="shared" si="10"/>
        <v>2.1082013247937126E-7</v>
      </c>
    </row>
    <row r="128" spans="1:18">
      <c r="A128" s="29">
        <f t="shared" si="5"/>
        <v>0.2</v>
      </c>
      <c r="B128" s="23" t="s">
        <v>9</v>
      </c>
      <c r="C128" s="23">
        <v>3031</v>
      </c>
      <c r="D128" s="23">
        <v>13</v>
      </c>
      <c r="E128" s="23">
        <v>0.2</v>
      </c>
      <c r="F128" s="23">
        <v>0.15</v>
      </c>
      <c r="G128" s="23">
        <v>0.25</v>
      </c>
      <c r="H128" s="30">
        <v>2440</v>
      </c>
      <c r="I128" s="23">
        <v>73.2</v>
      </c>
      <c r="J128" s="23">
        <v>80.8</v>
      </c>
      <c r="K128" s="23">
        <v>83.58</v>
      </c>
      <c r="L128" s="23">
        <v>0</v>
      </c>
      <c r="M128" s="23">
        <v>13</v>
      </c>
      <c r="N128" s="23" t="s">
        <v>9</v>
      </c>
      <c r="O128" s="23">
        <f t="shared" si="6"/>
        <v>77</v>
      </c>
      <c r="P128" s="27">
        <f t="shared" si="7"/>
        <v>76.8</v>
      </c>
      <c r="Q128" s="23">
        <f t="shared" si="8"/>
        <v>5</v>
      </c>
      <c r="R128" s="38">
        <f t="shared" si="10"/>
        <v>1.6796560064498792E-7</v>
      </c>
    </row>
    <row r="129" spans="1:18">
      <c r="A129" s="29">
        <f t="shared" si="5"/>
        <v>0.125</v>
      </c>
      <c r="B129" s="23" t="s">
        <v>9</v>
      </c>
      <c r="C129" s="23">
        <v>1039</v>
      </c>
      <c r="D129" s="23">
        <v>36</v>
      </c>
      <c r="E129" s="23">
        <v>0.2</v>
      </c>
      <c r="F129" s="23">
        <v>0.1</v>
      </c>
      <c r="G129" s="23">
        <v>0.15</v>
      </c>
      <c r="H129" s="30">
        <v>2445</v>
      </c>
      <c r="I129" s="23">
        <v>78.099999999999994</v>
      </c>
      <c r="J129" s="23">
        <v>85.8</v>
      </c>
      <c r="K129" s="23">
        <v>69</v>
      </c>
      <c r="L129" s="23">
        <v>0</v>
      </c>
      <c r="M129" s="23">
        <v>3</v>
      </c>
      <c r="N129" s="23" t="s">
        <v>9</v>
      </c>
      <c r="O129" s="23">
        <f t="shared" si="6"/>
        <v>81.949999999999989</v>
      </c>
      <c r="P129" s="27">
        <f t="shared" si="7"/>
        <v>81.824999999999989</v>
      </c>
      <c r="Q129" s="23">
        <f t="shared" si="8"/>
        <v>5</v>
      </c>
      <c r="R129" s="38">
        <f t="shared" si="10"/>
        <v>1.0454957950159125E-7</v>
      </c>
    </row>
    <row r="130" spans="1:18">
      <c r="A130" s="29">
        <f t="shared" si="5"/>
        <v>0.15000000000000002</v>
      </c>
      <c r="B130" s="23" t="s">
        <v>9</v>
      </c>
      <c r="C130" s="23">
        <v>4768</v>
      </c>
      <c r="D130" s="23">
        <v>0</v>
      </c>
      <c r="E130" s="23">
        <v>0.2</v>
      </c>
      <c r="F130" s="23">
        <v>0.1</v>
      </c>
      <c r="G130" s="23">
        <v>0.2</v>
      </c>
      <c r="H130" s="30">
        <v>2450</v>
      </c>
      <c r="I130" s="23">
        <v>83.1</v>
      </c>
      <c r="J130" s="23">
        <v>90.8</v>
      </c>
      <c r="K130" s="23">
        <v>78</v>
      </c>
      <c r="L130" s="23">
        <v>0</v>
      </c>
      <c r="M130" s="23">
        <v>15</v>
      </c>
      <c r="N130" s="23" t="s">
        <v>9</v>
      </c>
      <c r="O130" s="23">
        <f t="shared" si="6"/>
        <v>86.949999999999989</v>
      </c>
      <c r="P130" s="27">
        <f t="shared" si="7"/>
        <v>86.799999999999983</v>
      </c>
      <c r="Q130" s="23">
        <f t="shared" si="8"/>
        <v>5</v>
      </c>
      <c r="R130" s="38">
        <f t="shared" si="10"/>
        <v>1.2494793835901709E-7</v>
      </c>
    </row>
    <row r="131" spans="1:18">
      <c r="A131" s="29">
        <f t="shared" si="5"/>
        <v>0.15000000000000002</v>
      </c>
      <c r="B131" s="23" t="s">
        <v>9</v>
      </c>
      <c r="C131" s="23">
        <v>614</v>
      </c>
      <c r="D131" s="23">
        <v>5</v>
      </c>
      <c r="E131" s="23">
        <v>0.1</v>
      </c>
      <c r="F131" s="23">
        <v>0.1</v>
      </c>
      <c r="G131" s="23">
        <v>0.2</v>
      </c>
      <c r="H131" s="30">
        <v>2455</v>
      </c>
      <c r="I131" s="23">
        <v>88.1</v>
      </c>
      <c r="J131" s="23">
        <v>95.7</v>
      </c>
      <c r="K131" s="23">
        <v>68.400000000000006</v>
      </c>
      <c r="L131" s="23">
        <v>0</v>
      </c>
      <c r="M131" s="23">
        <v>1</v>
      </c>
      <c r="N131" s="23" t="s">
        <v>9</v>
      </c>
      <c r="O131" s="23">
        <f t="shared" si="6"/>
        <v>91.9</v>
      </c>
      <c r="P131" s="27">
        <f t="shared" si="7"/>
        <v>91.75</v>
      </c>
      <c r="Q131" s="23">
        <f t="shared" si="8"/>
        <v>5</v>
      </c>
      <c r="R131" s="38">
        <f t="shared" si="10"/>
        <v>1.2443950373525913E-7</v>
      </c>
    </row>
    <row r="132" spans="1:18">
      <c r="A132" s="29">
        <f t="shared" si="5"/>
        <v>0.1</v>
      </c>
      <c r="B132" s="23" t="s">
        <v>9</v>
      </c>
      <c r="C132" s="23">
        <v>445</v>
      </c>
      <c r="D132" s="23">
        <v>0</v>
      </c>
      <c r="E132" s="23">
        <v>0.1</v>
      </c>
      <c r="F132" s="23">
        <v>0.05</v>
      </c>
      <c r="G132" s="23">
        <v>0.15</v>
      </c>
      <c r="H132" s="30">
        <v>2460</v>
      </c>
      <c r="I132" s="23">
        <v>93.1</v>
      </c>
      <c r="J132" s="23">
        <v>100.7</v>
      </c>
      <c r="K132" s="23">
        <v>84.12</v>
      </c>
      <c r="L132" s="23">
        <v>0</v>
      </c>
      <c r="M132" s="23">
        <v>6</v>
      </c>
      <c r="N132" s="23" t="s">
        <v>9</v>
      </c>
      <c r="O132" s="23">
        <f t="shared" si="6"/>
        <v>96.9</v>
      </c>
      <c r="P132" s="27">
        <f t="shared" si="7"/>
        <v>96.800000000000011</v>
      </c>
      <c r="Q132" s="23">
        <f t="shared" si="8"/>
        <v>5</v>
      </c>
      <c r="R132" s="38">
        <f t="shared" si="10"/>
        <v>8.2622777447286663E-8</v>
      </c>
    </row>
    <row r="133" spans="1:18">
      <c r="A133" s="29">
        <f t="shared" si="5"/>
        <v>0.1</v>
      </c>
      <c r="B133" s="23" t="s">
        <v>9</v>
      </c>
      <c r="C133" s="23">
        <v>432</v>
      </c>
      <c r="D133" s="23">
        <v>0</v>
      </c>
      <c r="E133" s="23">
        <v>0.13</v>
      </c>
      <c r="F133" s="23">
        <v>0.05</v>
      </c>
      <c r="G133" s="23">
        <v>0.15</v>
      </c>
      <c r="H133" s="30">
        <v>2465</v>
      </c>
      <c r="I133" s="23">
        <v>98.1</v>
      </c>
      <c r="J133" s="23">
        <v>105.9</v>
      </c>
      <c r="K133" s="23">
        <v>68.849999999999994</v>
      </c>
      <c r="L133" s="23">
        <v>0</v>
      </c>
      <c r="M133" s="23">
        <v>5</v>
      </c>
      <c r="N133" s="23" t="s">
        <v>9</v>
      </c>
      <c r="O133" s="23">
        <f t="shared" si="6"/>
        <v>102</v>
      </c>
      <c r="P133" s="27">
        <f t="shared" si="7"/>
        <v>101.9</v>
      </c>
      <c r="Q133" s="23">
        <f t="shared" si="8"/>
        <v>5</v>
      </c>
      <c r="R133" s="38">
        <f t="shared" si="10"/>
        <v>8.2287933708840604E-8</v>
      </c>
    </row>
    <row r="134" spans="1:18">
      <c r="A134" s="29">
        <f t="shared" ref="A134:A157" si="11">IF(F134 &lt;&gt; 0, 0.5*(F134+G134),0)</f>
        <v>0.1</v>
      </c>
      <c r="B134" s="23" t="s">
        <v>9</v>
      </c>
      <c r="C134" s="23">
        <v>276</v>
      </c>
      <c r="D134" s="23">
        <v>0</v>
      </c>
      <c r="E134" s="23">
        <v>0.1</v>
      </c>
      <c r="F134" s="23">
        <v>0.05</v>
      </c>
      <c r="G134" s="23">
        <v>0.15</v>
      </c>
      <c r="H134" s="30">
        <v>2470</v>
      </c>
      <c r="I134" s="23">
        <v>103.1</v>
      </c>
      <c r="J134" s="23">
        <v>110.8</v>
      </c>
      <c r="K134" s="23">
        <v>75.8</v>
      </c>
      <c r="L134" s="23">
        <v>0</v>
      </c>
      <c r="M134" s="23">
        <v>2</v>
      </c>
      <c r="N134" s="23" t="s">
        <v>9</v>
      </c>
      <c r="O134" s="23">
        <f t="shared" ref="O134:O157" si="12">IF(I134&lt;&gt;0,0.5*(I134+J134),0)</f>
        <v>106.94999999999999</v>
      </c>
      <c r="P134" s="27">
        <f t="shared" ref="P134:P157" si="13">ABS(A134-O134)</f>
        <v>106.85</v>
      </c>
      <c r="Q134" s="23">
        <f t="shared" si="8"/>
        <v>5</v>
      </c>
      <c r="R134" s="38">
        <f t="shared" si="10"/>
        <v>8.1955121375534754E-8</v>
      </c>
    </row>
    <row r="135" spans="1:18">
      <c r="A135" s="29">
        <f t="shared" si="11"/>
        <v>0.1</v>
      </c>
      <c r="B135" s="23" t="s">
        <v>9</v>
      </c>
      <c r="C135" s="23">
        <v>6022</v>
      </c>
      <c r="D135" s="23">
        <v>0</v>
      </c>
      <c r="E135" s="23">
        <v>0.1</v>
      </c>
      <c r="F135" s="23">
        <v>0.05</v>
      </c>
      <c r="G135" s="23">
        <v>0.15</v>
      </c>
      <c r="H135" s="30">
        <v>2475</v>
      </c>
      <c r="I135" s="23">
        <v>106.7</v>
      </c>
      <c r="J135" s="23">
        <v>115.7</v>
      </c>
      <c r="K135" s="23">
        <v>0</v>
      </c>
      <c r="L135" s="23">
        <v>0</v>
      </c>
      <c r="M135" s="23">
        <v>0</v>
      </c>
      <c r="N135" s="23" t="s">
        <v>9</v>
      </c>
      <c r="O135" s="23">
        <f t="shared" si="12"/>
        <v>111.2</v>
      </c>
      <c r="P135" s="27">
        <f t="shared" si="13"/>
        <v>111.10000000000001</v>
      </c>
      <c r="Q135" s="23">
        <f t="shared" ref="Q135:Q156" si="14">(H136-H134)/2</f>
        <v>5</v>
      </c>
      <c r="R135" s="38">
        <f t="shared" si="10"/>
        <v>8.1624324048566475E-8</v>
      </c>
    </row>
    <row r="136" spans="1:18">
      <c r="A136" s="29">
        <f t="shared" si="11"/>
        <v>0.1</v>
      </c>
      <c r="B136" s="23" t="s">
        <v>9</v>
      </c>
      <c r="C136" s="23">
        <v>232</v>
      </c>
      <c r="D136" s="23">
        <v>0</v>
      </c>
      <c r="E136" s="23">
        <v>0.1</v>
      </c>
      <c r="F136" s="23">
        <v>0.05</v>
      </c>
      <c r="G136" s="23">
        <v>0.15</v>
      </c>
      <c r="H136" s="30">
        <v>2480</v>
      </c>
      <c r="I136" s="23">
        <v>111.6</v>
      </c>
      <c r="J136" s="23">
        <v>120.7</v>
      </c>
      <c r="K136" s="23">
        <v>0</v>
      </c>
      <c r="L136" s="23">
        <v>0</v>
      </c>
      <c r="M136" s="23">
        <v>0</v>
      </c>
      <c r="N136" s="23" t="s">
        <v>9</v>
      </c>
      <c r="O136" s="23">
        <f t="shared" si="12"/>
        <v>116.15</v>
      </c>
      <c r="P136" s="27">
        <f t="shared" si="13"/>
        <v>116.05000000000001</v>
      </c>
      <c r="Q136" s="23">
        <f t="shared" si="14"/>
        <v>5</v>
      </c>
      <c r="R136" s="38">
        <f t="shared" si="10"/>
        <v>8.1295525494276798E-8</v>
      </c>
    </row>
    <row r="137" spans="1:18">
      <c r="A137" s="29">
        <f t="shared" si="11"/>
        <v>0.1</v>
      </c>
      <c r="B137" s="23" t="s">
        <v>9</v>
      </c>
      <c r="C137" s="23">
        <v>296</v>
      </c>
      <c r="D137" s="23">
        <v>0</v>
      </c>
      <c r="E137" s="23">
        <v>0.1</v>
      </c>
      <c r="F137" s="23">
        <v>0.05</v>
      </c>
      <c r="G137" s="23">
        <v>0.15</v>
      </c>
      <c r="H137" s="30">
        <v>2485</v>
      </c>
      <c r="I137" s="23">
        <v>115</v>
      </c>
      <c r="J137" s="23">
        <v>128.69999999999999</v>
      </c>
      <c r="K137" s="23">
        <v>0</v>
      </c>
      <c r="L137" s="23">
        <v>0</v>
      </c>
      <c r="M137" s="23">
        <v>0</v>
      </c>
      <c r="N137" s="23" t="s">
        <v>9</v>
      </c>
      <c r="O137" s="23">
        <f t="shared" si="12"/>
        <v>121.85</v>
      </c>
      <c r="P137" s="27">
        <f t="shared" si="13"/>
        <v>121.75</v>
      </c>
      <c r="Q137" s="23">
        <f t="shared" si="14"/>
        <v>5</v>
      </c>
      <c r="R137" s="38">
        <f t="shared" si="10"/>
        <v>8.0968709642158791E-8</v>
      </c>
    </row>
    <row r="138" spans="1:18">
      <c r="A138" s="29">
        <f t="shared" si="11"/>
        <v>0.1</v>
      </c>
      <c r="B138" s="23" t="s">
        <v>9</v>
      </c>
      <c r="C138" s="23">
        <v>97</v>
      </c>
      <c r="D138" s="23">
        <v>0</v>
      </c>
      <c r="E138" s="23">
        <v>0.1</v>
      </c>
      <c r="F138" s="23">
        <v>0.05</v>
      </c>
      <c r="G138" s="23">
        <v>0.15</v>
      </c>
      <c r="H138" s="30">
        <v>2490</v>
      </c>
      <c r="I138" s="23">
        <v>120</v>
      </c>
      <c r="J138" s="23">
        <v>133.69999999999999</v>
      </c>
      <c r="K138" s="23">
        <v>0</v>
      </c>
      <c r="L138" s="23">
        <v>0</v>
      </c>
      <c r="M138" s="23">
        <v>0</v>
      </c>
      <c r="N138" s="23" t="s">
        <v>9</v>
      </c>
      <c r="O138" s="23">
        <f t="shared" si="12"/>
        <v>126.85</v>
      </c>
      <c r="P138" s="27">
        <f t="shared" si="13"/>
        <v>126.75</v>
      </c>
      <c r="Q138" s="23">
        <f t="shared" si="14"/>
        <v>5</v>
      </c>
      <c r="R138" s="38">
        <f t="shared" si="10"/>
        <v>8.0643860582893821E-8</v>
      </c>
    </row>
    <row r="139" spans="1:18">
      <c r="A139" s="29">
        <f t="shared" si="11"/>
        <v>7.5000000000000011E-2</v>
      </c>
      <c r="B139" s="23" t="s">
        <v>9</v>
      </c>
      <c r="C139" s="23">
        <v>10</v>
      </c>
      <c r="D139" s="23">
        <v>0</v>
      </c>
      <c r="E139" s="23">
        <v>0.11</v>
      </c>
      <c r="F139" s="23">
        <v>0.05</v>
      </c>
      <c r="G139" s="23">
        <v>0.1</v>
      </c>
      <c r="H139" s="30">
        <v>2495</v>
      </c>
      <c r="I139" s="23">
        <v>125</v>
      </c>
      <c r="J139" s="23">
        <v>138.5</v>
      </c>
      <c r="K139" s="23">
        <v>0</v>
      </c>
      <c r="L139" s="23">
        <v>0</v>
      </c>
      <c r="M139" s="23">
        <v>0</v>
      </c>
      <c r="N139" s="23" t="s">
        <v>9</v>
      </c>
      <c r="O139" s="23">
        <f t="shared" si="12"/>
        <v>131.75</v>
      </c>
      <c r="P139" s="27">
        <f t="shared" si="13"/>
        <v>131.67500000000001</v>
      </c>
      <c r="Q139" s="23">
        <f t="shared" si="14"/>
        <v>5</v>
      </c>
      <c r="R139" s="38">
        <f>A139*Q139/H139^2</f>
        <v>6.0240721924811559E-8</v>
      </c>
    </row>
    <row r="140" spans="1:18">
      <c r="A140" s="27">
        <f t="shared" si="11"/>
        <v>0</v>
      </c>
      <c r="B140" s="23" t="s">
        <v>9</v>
      </c>
      <c r="C140" s="23">
        <v>1718</v>
      </c>
      <c r="D140" s="23">
        <v>1</v>
      </c>
      <c r="E140" s="23">
        <v>0.04</v>
      </c>
      <c r="F140" s="23">
        <v>0</v>
      </c>
      <c r="G140" s="23">
        <v>0.1</v>
      </c>
      <c r="H140" s="30">
        <v>2500</v>
      </c>
      <c r="I140" s="23">
        <v>130</v>
      </c>
      <c r="J140" s="23">
        <v>143.5</v>
      </c>
      <c r="K140" s="23">
        <v>0</v>
      </c>
      <c r="L140" s="23">
        <v>0</v>
      </c>
      <c r="M140" s="23">
        <v>0</v>
      </c>
      <c r="N140" s="23" t="s">
        <v>9</v>
      </c>
      <c r="O140" s="23">
        <f t="shared" si="12"/>
        <v>136.75</v>
      </c>
      <c r="P140" s="27">
        <f t="shared" si="13"/>
        <v>136.75</v>
      </c>
      <c r="Q140" s="23">
        <f t="shared" si="14"/>
        <v>5</v>
      </c>
      <c r="R140" s="23"/>
    </row>
    <row r="141" spans="1:18">
      <c r="A141" s="27">
        <f t="shared" si="11"/>
        <v>0</v>
      </c>
      <c r="B141" s="23" t="s">
        <v>9</v>
      </c>
      <c r="C141" s="23">
        <v>4</v>
      </c>
      <c r="D141" s="23">
        <v>0</v>
      </c>
      <c r="E141" s="23">
        <v>0.1</v>
      </c>
      <c r="F141" s="23">
        <v>0</v>
      </c>
      <c r="G141" s="23">
        <v>0.1</v>
      </c>
      <c r="H141" s="30">
        <v>2505</v>
      </c>
      <c r="I141" s="23">
        <v>135</v>
      </c>
      <c r="J141" s="23">
        <v>148.5</v>
      </c>
      <c r="K141" s="23">
        <v>0</v>
      </c>
      <c r="L141" s="23">
        <v>0</v>
      </c>
      <c r="M141" s="23">
        <v>0</v>
      </c>
      <c r="N141" s="23" t="s">
        <v>9</v>
      </c>
      <c r="O141" s="23">
        <f t="shared" si="12"/>
        <v>141.75</v>
      </c>
      <c r="P141" s="27">
        <f t="shared" si="13"/>
        <v>141.75</v>
      </c>
      <c r="Q141" s="23">
        <f t="shared" si="14"/>
        <v>5</v>
      </c>
      <c r="R141" s="23"/>
    </row>
    <row r="142" spans="1:18">
      <c r="A142" s="27">
        <f t="shared" si="11"/>
        <v>0</v>
      </c>
      <c r="B142" s="23" t="s">
        <v>9</v>
      </c>
      <c r="C142" s="23">
        <v>124</v>
      </c>
      <c r="D142" s="23">
        <v>0</v>
      </c>
      <c r="E142" s="23">
        <v>0.05</v>
      </c>
      <c r="F142" s="23">
        <v>0</v>
      </c>
      <c r="G142" s="23">
        <v>0.1</v>
      </c>
      <c r="H142" s="30">
        <v>2510</v>
      </c>
      <c r="I142" s="23">
        <v>140</v>
      </c>
      <c r="J142" s="23">
        <v>153.4</v>
      </c>
      <c r="K142" s="23">
        <v>0</v>
      </c>
      <c r="L142" s="23">
        <v>0</v>
      </c>
      <c r="M142" s="23">
        <v>0</v>
      </c>
      <c r="N142" s="23" t="s">
        <v>9</v>
      </c>
      <c r="O142" s="23">
        <f t="shared" si="12"/>
        <v>146.69999999999999</v>
      </c>
      <c r="P142" s="27">
        <f t="shared" si="13"/>
        <v>146.69999999999999</v>
      </c>
      <c r="Q142" s="23">
        <f t="shared" si="14"/>
        <v>5</v>
      </c>
      <c r="R142" s="23"/>
    </row>
    <row r="143" spans="1:18">
      <c r="A143" s="27">
        <f t="shared" si="11"/>
        <v>0</v>
      </c>
      <c r="B143" s="23" t="s">
        <v>9</v>
      </c>
      <c r="C143" s="23">
        <v>213</v>
      </c>
      <c r="D143" s="23">
        <v>0</v>
      </c>
      <c r="E143" s="23">
        <v>0.05</v>
      </c>
      <c r="F143" s="23">
        <v>0</v>
      </c>
      <c r="G143" s="23">
        <v>0.1</v>
      </c>
      <c r="H143" s="30">
        <v>2515</v>
      </c>
      <c r="I143" s="23">
        <v>145</v>
      </c>
      <c r="J143" s="23">
        <v>158.5</v>
      </c>
      <c r="K143" s="23">
        <v>0</v>
      </c>
      <c r="L143" s="23">
        <v>0</v>
      </c>
      <c r="M143" s="23">
        <v>0</v>
      </c>
      <c r="N143" s="23" t="s">
        <v>9</v>
      </c>
      <c r="O143" s="23">
        <f t="shared" si="12"/>
        <v>151.75</v>
      </c>
      <c r="P143" s="27">
        <f t="shared" si="13"/>
        <v>151.75</v>
      </c>
      <c r="Q143" s="23">
        <f t="shared" si="14"/>
        <v>5</v>
      </c>
      <c r="R143" s="23"/>
    </row>
    <row r="144" spans="1:18">
      <c r="A144" s="27">
        <f t="shared" si="11"/>
        <v>0</v>
      </c>
      <c r="B144" s="23" t="s">
        <v>9</v>
      </c>
      <c r="C144" s="23">
        <v>23</v>
      </c>
      <c r="D144" s="23">
        <v>0</v>
      </c>
      <c r="E144" s="23">
        <v>0.1</v>
      </c>
      <c r="F144" s="23">
        <v>0</v>
      </c>
      <c r="G144" s="23">
        <v>0.1</v>
      </c>
      <c r="H144" s="30">
        <v>2520</v>
      </c>
      <c r="I144" s="23">
        <v>150</v>
      </c>
      <c r="J144" s="23">
        <v>163.6</v>
      </c>
      <c r="K144" s="23">
        <v>0</v>
      </c>
      <c r="L144" s="23">
        <v>0</v>
      </c>
      <c r="M144" s="23">
        <v>0</v>
      </c>
      <c r="N144" s="23" t="s">
        <v>9</v>
      </c>
      <c r="O144" s="23">
        <f t="shared" si="12"/>
        <v>156.80000000000001</v>
      </c>
      <c r="P144" s="27">
        <f t="shared" si="13"/>
        <v>156.80000000000001</v>
      </c>
      <c r="Q144" s="23">
        <f t="shared" si="14"/>
        <v>5</v>
      </c>
      <c r="R144" s="23"/>
    </row>
    <row r="145" spans="1:18">
      <c r="A145" s="27">
        <f t="shared" si="11"/>
        <v>0</v>
      </c>
      <c r="B145" s="23" t="s">
        <v>9</v>
      </c>
      <c r="C145" s="23">
        <v>275</v>
      </c>
      <c r="D145" s="23">
        <v>0</v>
      </c>
      <c r="E145" s="23">
        <v>0.3</v>
      </c>
      <c r="F145" s="23">
        <v>0</v>
      </c>
      <c r="G145" s="23">
        <v>0.1</v>
      </c>
      <c r="H145" s="30">
        <v>2525</v>
      </c>
      <c r="I145" s="23">
        <v>155</v>
      </c>
      <c r="J145" s="23">
        <v>168.4</v>
      </c>
      <c r="K145" s="23">
        <v>0</v>
      </c>
      <c r="L145" s="23">
        <v>0</v>
      </c>
      <c r="M145" s="23">
        <v>0</v>
      </c>
      <c r="N145" s="23" t="s">
        <v>9</v>
      </c>
      <c r="O145" s="23">
        <f t="shared" si="12"/>
        <v>161.69999999999999</v>
      </c>
      <c r="P145" s="27">
        <f t="shared" si="13"/>
        <v>161.69999999999999</v>
      </c>
      <c r="Q145" s="23">
        <f t="shared" si="14"/>
        <v>5</v>
      </c>
      <c r="R145" s="23"/>
    </row>
    <row r="146" spans="1:18">
      <c r="A146" s="27">
        <f t="shared" si="11"/>
        <v>0</v>
      </c>
      <c r="B146" s="23" t="s">
        <v>9</v>
      </c>
      <c r="C146" s="23">
        <v>91</v>
      </c>
      <c r="D146" s="23">
        <v>0</v>
      </c>
      <c r="E146" s="23">
        <v>0.05</v>
      </c>
      <c r="F146" s="23">
        <v>0</v>
      </c>
      <c r="G146" s="23">
        <v>0.1</v>
      </c>
      <c r="H146" s="30">
        <v>2530</v>
      </c>
      <c r="I146" s="23">
        <v>160</v>
      </c>
      <c r="J146" s="23">
        <v>173.5</v>
      </c>
      <c r="K146" s="23">
        <v>0</v>
      </c>
      <c r="L146" s="23">
        <v>0</v>
      </c>
      <c r="M146" s="23">
        <v>0</v>
      </c>
      <c r="N146" s="23" t="s">
        <v>9</v>
      </c>
      <c r="O146" s="23">
        <f t="shared" si="12"/>
        <v>166.75</v>
      </c>
      <c r="P146" s="27">
        <f t="shared" si="13"/>
        <v>166.75</v>
      </c>
      <c r="Q146" s="23">
        <f t="shared" si="14"/>
        <v>5</v>
      </c>
      <c r="R146" s="23"/>
    </row>
    <row r="147" spans="1:18">
      <c r="A147" s="27">
        <f t="shared" si="11"/>
        <v>0</v>
      </c>
      <c r="B147" s="23" t="s">
        <v>9</v>
      </c>
      <c r="C147" s="23">
        <v>0</v>
      </c>
      <c r="D147" s="23">
        <v>0</v>
      </c>
      <c r="E147" s="23">
        <v>0</v>
      </c>
      <c r="F147" s="23">
        <v>0</v>
      </c>
      <c r="G147" s="23">
        <v>0.05</v>
      </c>
      <c r="H147" s="30">
        <v>2535</v>
      </c>
      <c r="I147" s="23">
        <v>165</v>
      </c>
      <c r="J147" s="23">
        <v>178.4</v>
      </c>
      <c r="K147" s="23">
        <v>0</v>
      </c>
      <c r="L147" s="23">
        <v>0</v>
      </c>
      <c r="M147" s="23">
        <v>0</v>
      </c>
      <c r="N147" s="23" t="s">
        <v>9</v>
      </c>
      <c r="O147" s="23">
        <f t="shared" si="12"/>
        <v>171.7</v>
      </c>
      <c r="P147" s="27">
        <f t="shared" si="13"/>
        <v>171.7</v>
      </c>
      <c r="Q147" s="23">
        <f t="shared" si="14"/>
        <v>5</v>
      </c>
      <c r="R147" s="23"/>
    </row>
    <row r="148" spans="1:18">
      <c r="A148" s="27">
        <f t="shared" si="11"/>
        <v>0</v>
      </c>
      <c r="B148" s="23" t="s">
        <v>9</v>
      </c>
      <c r="C148" s="23">
        <v>122</v>
      </c>
      <c r="D148" s="23">
        <v>0</v>
      </c>
      <c r="E148" s="23">
        <v>0.03</v>
      </c>
      <c r="F148" s="23">
        <v>0</v>
      </c>
      <c r="G148" s="23">
        <v>0.05</v>
      </c>
      <c r="H148" s="30">
        <v>2540</v>
      </c>
      <c r="I148" s="23">
        <v>170</v>
      </c>
      <c r="J148" s="23">
        <v>183.4</v>
      </c>
      <c r="K148" s="23">
        <v>0</v>
      </c>
      <c r="L148" s="23">
        <v>0</v>
      </c>
      <c r="M148" s="23">
        <v>0</v>
      </c>
      <c r="N148" s="23" t="s">
        <v>9</v>
      </c>
      <c r="O148" s="23">
        <f t="shared" si="12"/>
        <v>176.7</v>
      </c>
      <c r="P148" s="27">
        <f t="shared" si="13"/>
        <v>176.7</v>
      </c>
      <c r="Q148" s="23">
        <f t="shared" si="14"/>
        <v>5</v>
      </c>
      <c r="R148" s="23"/>
    </row>
    <row r="149" spans="1:18">
      <c r="A149" s="27">
        <f t="shared" si="11"/>
        <v>0</v>
      </c>
      <c r="B149" s="23" t="s">
        <v>9</v>
      </c>
      <c r="C149" s="23">
        <v>0</v>
      </c>
      <c r="D149" s="23">
        <v>0</v>
      </c>
      <c r="E149" s="23">
        <v>0</v>
      </c>
      <c r="F149" s="23">
        <v>0</v>
      </c>
      <c r="G149" s="23">
        <v>0.05</v>
      </c>
      <c r="H149" s="30">
        <v>2545</v>
      </c>
      <c r="I149" s="23">
        <v>175</v>
      </c>
      <c r="J149" s="23">
        <v>188.4</v>
      </c>
      <c r="K149" s="23">
        <v>0</v>
      </c>
      <c r="L149" s="23">
        <v>0</v>
      </c>
      <c r="M149" s="23">
        <v>0</v>
      </c>
      <c r="N149" s="23" t="s">
        <v>9</v>
      </c>
      <c r="O149" s="23">
        <f t="shared" si="12"/>
        <v>181.7</v>
      </c>
      <c r="P149" s="27">
        <f t="shared" si="13"/>
        <v>181.7</v>
      </c>
      <c r="Q149" s="23">
        <f t="shared" si="14"/>
        <v>5</v>
      </c>
      <c r="R149" s="23"/>
    </row>
    <row r="150" spans="1:18">
      <c r="A150" s="27">
        <f t="shared" si="11"/>
        <v>0</v>
      </c>
      <c r="B150" s="23" t="s">
        <v>9</v>
      </c>
      <c r="C150" s="23">
        <v>273</v>
      </c>
      <c r="D150" s="23">
        <v>0</v>
      </c>
      <c r="E150" s="23">
        <v>0.05</v>
      </c>
      <c r="F150" s="23">
        <v>0</v>
      </c>
      <c r="G150" s="23">
        <v>0.05</v>
      </c>
      <c r="H150" s="30">
        <v>2550</v>
      </c>
      <c r="I150" s="23">
        <v>180</v>
      </c>
      <c r="J150" s="23">
        <v>193.6</v>
      </c>
      <c r="K150" s="23">
        <v>0</v>
      </c>
      <c r="L150" s="23">
        <v>0</v>
      </c>
      <c r="M150" s="23">
        <v>0</v>
      </c>
      <c r="N150" s="23" t="s">
        <v>9</v>
      </c>
      <c r="O150" s="23">
        <f t="shared" si="12"/>
        <v>186.8</v>
      </c>
      <c r="P150" s="27">
        <f t="shared" si="13"/>
        <v>186.8</v>
      </c>
      <c r="Q150" s="23">
        <f t="shared" si="14"/>
        <v>7.5</v>
      </c>
      <c r="R150" s="23"/>
    </row>
    <row r="151" spans="1:18">
      <c r="A151" s="27">
        <f t="shared" si="11"/>
        <v>0</v>
      </c>
      <c r="B151" s="23" t="s">
        <v>9</v>
      </c>
      <c r="C151" s="23">
        <v>0</v>
      </c>
      <c r="D151" s="23">
        <v>0</v>
      </c>
      <c r="E151" s="23">
        <v>0</v>
      </c>
      <c r="F151" s="23">
        <v>0</v>
      </c>
      <c r="G151" s="23">
        <v>0.05</v>
      </c>
      <c r="H151" s="30">
        <v>2560</v>
      </c>
      <c r="I151" s="23">
        <v>190</v>
      </c>
      <c r="J151" s="23">
        <v>203.4</v>
      </c>
      <c r="K151" s="23">
        <v>0</v>
      </c>
      <c r="L151" s="23">
        <v>0</v>
      </c>
      <c r="M151" s="23">
        <v>0</v>
      </c>
      <c r="N151" s="23" t="s">
        <v>9</v>
      </c>
      <c r="O151" s="23">
        <f t="shared" si="12"/>
        <v>196.7</v>
      </c>
      <c r="P151" s="27">
        <f t="shared" si="13"/>
        <v>196.7</v>
      </c>
      <c r="Q151" s="23">
        <f t="shared" si="14"/>
        <v>12.5</v>
      </c>
      <c r="R151" s="23"/>
    </row>
    <row r="152" spans="1:18">
      <c r="A152" s="27">
        <f t="shared" si="11"/>
        <v>0</v>
      </c>
      <c r="B152" s="23" t="s">
        <v>9</v>
      </c>
      <c r="C152" s="23">
        <v>4</v>
      </c>
      <c r="D152" s="23">
        <v>0</v>
      </c>
      <c r="E152" s="23">
        <v>0.1</v>
      </c>
      <c r="F152" s="23">
        <v>0</v>
      </c>
      <c r="G152" s="23">
        <v>0.05</v>
      </c>
      <c r="H152" s="30">
        <v>2575</v>
      </c>
      <c r="I152" s="23">
        <v>203.5</v>
      </c>
      <c r="J152" s="23">
        <v>218.4</v>
      </c>
      <c r="K152" s="23">
        <v>0</v>
      </c>
      <c r="L152" s="23">
        <v>0</v>
      </c>
      <c r="M152" s="23">
        <v>0</v>
      </c>
      <c r="N152" s="23" t="s">
        <v>9</v>
      </c>
      <c r="O152" s="23">
        <f t="shared" si="12"/>
        <v>210.95</v>
      </c>
      <c r="P152" s="27">
        <f t="shared" si="13"/>
        <v>210.95</v>
      </c>
      <c r="Q152" s="23">
        <f t="shared" si="14"/>
        <v>20</v>
      </c>
      <c r="R152" s="23"/>
    </row>
    <row r="153" spans="1:18">
      <c r="A153" s="27">
        <f t="shared" si="11"/>
        <v>0</v>
      </c>
      <c r="B153" s="23" t="s">
        <v>9</v>
      </c>
      <c r="C153" s="23">
        <v>1904</v>
      </c>
      <c r="D153" s="23">
        <v>1576</v>
      </c>
      <c r="E153" s="23">
        <v>0.01</v>
      </c>
      <c r="F153" s="23">
        <v>0</v>
      </c>
      <c r="G153" s="23">
        <v>0.05</v>
      </c>
      <c r="H153" s="30">
        <v>2600</v>
      </c>
      <c r="I153" s="23">
        <v>228.5</v>
      </c>
      <c r="J153" s="23">
        <v>243.4</v>
      </c>
      <c r="K153" s="23">
        <v>0</v>
      </c>
      <c r="L153" s="23">
        <v>0</v>
      </c>
      <c r="M153" s="23">
        <v>0</v>
      </c>
      <c r="N153" s="23" t="s">
        <v>9</v>
      </c>
      <c r="O153" s="23">
        <f t="shared" si="12"/>
        <v>235.95</v>
      </c>
      <c r="P153" s="27">
        <f t="shared" si="13"/>
        <v>235.95</v>
      </c>
      <c r="Q153" s="23">
        <f t="shared" si="14"/>
        <v>37.5</v>
      </c>
      <c r="R153" s="23"/>
    </row>
    <row r="154" spans="1:18">
      <c r="A154" s="27">
        <f t="shared" si="11"/>
        <v>0</v>
      </c>
      <c r="B154" s="23" t="s">
        <v>9</v>
      </c>
      <c r="C154" s="23">
        <v>225</v>
      </c>
      <c r="D154" s="23">
        <v>0</v>
      </c>
      <c r="E154" s="23">
        <v>0.05</v>
      </c>
      <c r="F154" s="23">
        <v>0</v>
      </c>
      <c r="G154" s="23">
        <v>0.05</v>
      </c>
      <c r="H154" s="30">
        <v>2650</v>
      </c>
      <c r="I154" s="23">
        <v>276.2</v>
      </c>
      <c r="J154" s="23">
        <v>297.2</v>
      </c>
      <c r="K154" s="23">
        <v>0</v>
      </c>
      <c r="L154" s="23">
        <v>0</v>
      </c>
      <c r="M154" s="23">
        <v>0</v>
      </c>
      <c r="N154" s="23" t="s">
        <v>9</v>
      </c>
      <c r="O154" s="23">
        <f t="shared" si="12"/>
        <v>286.7</v>
      </c>
      <c r="P154" s="27">
        <f t="shared" si="13"/>
        <v>286.7</v>
      </c>
      <c r="Q154" s="23">
        <f t="shared" si="14"/>
        <v>50</v>
      </c>
      <c r="R154" s="23"/>
    </row>
    <row r="155" spans="1:18">
      <c r="A155" s="27">
        <f t="shared" si="11"/>
        <v>0</v>
      </c>
      <c r="B155" s="23" t="s">
        <v>9</v>
      </c>
      <c r="C155" s="23">
        <v>548</v>
      </c>
      <c r="D155" s="23">
        <v>0</v>
      </c>
      <c r="E155" s="23">
        <v>0.05</v>
      </c>
      <c r="F155" s="23">
        <v>0</v>
      </c>
      <c r="G155" s="23">
        <v>0.05</v>
      </c>
      <c r="H155" s="30">
        <v>2700</v>
      </c>
      <c r="I155" s="23">
        <v>326.2</v>
      </c>
      <c r="J155" s="23">
        <v>347.2</v>
      </c>
      <c r="K155" s="23">
        <v>0</v>
      </c>
      <c r="L155" s="23">
        <v>0</v>
      </c>
      <c r="M155" s="23">
        <v>0</v>
      </c>
      <c r="N155" s="23" t="s">
        <v>9</v>
      </c>
      <c r="O155" s="23">
        <f t="shared" si="12"/>
        <v>336.7</v>
      </c>
      <c r="P155" s="27">
        <f t="shared" si="13"/>
        <v>336.7</v>
      </c>
      <c r="Q155" s="23">
        <f t="shared" si="14"/>
        <v>50</v>
      </c>
      <c r="R155" s="23"/>
    </row>
    <row r="156" spans="1:18">
      <c r="A156" s="27">
        <f t="shared" si="11"/>
        <v>0</v>
      </c>
      <c r="B156" s="23" t="s">
        <v>9</v>
      </c>
      <c r="C156" s="23">
        <v>0</v>
      </c>
      <c r="D156" s="23">
        <v>0</v>
      </c>
      <c r="E156" s="23">
        <v>0</v>
      </c>
      <c r="F156" s="23">
        <v>0</v>
      </c>
      <c r="G156" s="23">
        <v>0.05</v>
      </c>
      <c r="H156" s="30">
        <v>2750</v>
      </c>
      <c r="I156" s="23">
        <v>376.1</v>
      </c>
      <c r="J156" s="23">
        <v>397.1</v>
      </c>
      <c r="K156" s="23">
        <v>0</v>
      </c>
      <c r="L156" s="23">
        <v>0</v>
      </c>
      <c r="M156" s="23">
        <v>0</v>
      </c>
      <c r="N156" s="23" t="s">
        <v>9</v>
      </c>
      <c r="O156" s="23">
        <f t="shared" si="12"/>
        <v>386.6</v>
      </c>
      <c r="P156" s="27">
        <f t="shared" si="13"/>
        <v>386.6</v>
      </c>
      <c r="Q156" s="23">
        <f t="shared" si="14"/>
        <v>50</v>
      </c>
      <c r="R156" s="23"/>
    </row>
    <row r="157" spans="1:18">
      <c r="A157" s="27">
        <f t="shared" si="11"/>
        <v>0</v>
      </c>
      <c r="B157" s="23" t="s">
        <v>9</v>
      </c>
      <c r="C157" s="23">
        <v>0</v>
      </c>
      <c r="D157" s="23">
        <v>0</v>
      </c>
      <c r="E157" s="23">
        <v>0</v>
      </c>
      <c r="F157" s="23">
        <v>0</v>
      </c>
      <c r="G157" s="23">
        <v>0.05</v>
      </c>
      <c r="H157" s="30">
        <v>2800</v>
      </c>
      <c r="I157" s="23">
        <v>426.1</v>
      </c>
      <c r="J157" s="23">
        <v>447</v>
      </c>
      <c r="K157" s="23">
        <v>0</v>
      </c>
      <c r="L157" s="23">
        <v>0</v>
      </c>
      <c r="M157" s="23">
        <v>0</v>
      </c>
      <c r="N157" s="23" t="s">
        <v>9</v>
      </c>
      <c r="O157" s="23">
        <f t="shared" si="12"/>
        <v>436.55</v>
      </c>
      <c r="P157" s="27">
        <f t="shared" si="13"/>
        <v>436.55</v>
      </c>
      <c r="Q157" s="23">
        <f>(H157-H156)</f>
        <v>50</v>
      </c>
      <c r="R157" s="23"/>
    </row>
  </sheetData>
  <pageMargins left="0.7" right="0.7" top="0.75" bottom="0.75" header="0.3" footer="0.3"/>
  <pageSetup paperSize="9" orientation="portrait" r:id="rId1"/>
  <headerFooter>
    <oddHeader>&amp;C&amp;"Calibri"&amp;8 SMU Classification: 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3"/>
  <sheetViews>
    <sheetView tabSelected="1" topLeftCell="A241" workbookViewId="0">
      <selection activeCell="S11" sqref="S11"/>
    </sheetView>
  </sheetViews>
  <sheetFormatPr defaultRowHeight="15.5"/>
  <cols>
    <col min="1" max="1" width="10.08984375" bestFit="1" customWidth="1"/>
    <col min="2" max="2" width="10.7265625" customWidth="1"/>
    <col min="3" max="3" width="11.08984375" customWidth="1"/>
    <col min="4" max="4" width="12.08984375" customWidth="1"/>
    <col min="8" max="8" width="11.08984375" customWidth="1"/>
    <col min="11" max="14" width="0" hidden="1" customWidth="1"/>
    <col min="18" max="18" width="13.26953125" style="36" customWidth="1"/>
  </cols>
  <sheetData>
    <row r="1" spans="1:18">
      <c r="A1" t="s">
        <v>18</v>
      </c>
      <c r="B1" t="s">
        <v>58</v>
      </c>
      <c r="C1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</row>
    <row r="2" spans="1:18">
      <c r="A2" s="1">
        <v>42845</v>
      </c>
      <c r="B2" s="1">
        <v>42809</v>
      </c>
      <c r="C2">
        <f>A2-B2+1</f>
        <v>37</v>
      </c>
      <c r="D2">
        <f>C2/365</f>
        <v>0.10136986301369863</v>
      </c>
      <c r="E2" s="2">
        <v>7.3299999999999997E-3</v>
      </c>
      <c r="F2">
        <f>EXP(D2*E2)</f>
        <v>1.0007433172193116</v>
      </c>
      <c r="G2">
        <f>H204 + F2*(A204-O204)</f>
        <v>2365.6004459903315</v>
      </c>
      <c r="H2">
        <f>SUM(R5:R243)</f>
        <v>7.98971734807831E-4</v>
      </c>
      <c r="I2">
        <f>(2*F2/D2)*H2 -((G2/H204-1)^2)/D2</f>
        <v>1.5774577785437231E-2</v>
      </c>
      <c r="J2" s="4">
        <f>SQRT(I2)</f>
        <v>0.12559688604992256</v>
      </c>
    </row>
    <row r="3" spans="1:18">
      <c r="B3" t="s">
        <v>0</v>
      </c>
      <c r="I3" t="s">
        <v>1</v>
      </c>
      <c r="M3" s="5" t="s">
        <v>57</v>
      </c>
    </row>
    <row r="4" spans="1:18">
      <c r="A4" s="22" t="s">
        <v>10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6</v>
      </c>
      <c r="J4" s="23" t="s">
        <v>7</v>
      </c>
      <c r="K4" s="23" t="s">
        <v>5</v>
      </c>
      <c r="L4" s="23" t="s">
        <v>4</v>
      </c>
      <c r="M4" s="23" t="s">
        <v>3</v>
      </c>
      <c r="N4" s="23" t="s">
        <v>2</v>
      </c>
      <c r="O4" s="22" t="s">
        <v>10</v>
      </c>
      <c r="P4" s="22" t="s">
        <v>11</v>
      </c>
      <c r="Q4" s="22" t="s">
        <v>13</v>
      </c>
      <c r="R4" s="37" t="s">
        <v>56</v>
      </c>
    </row>
    <row r="5" spans="1:18">
      <c r="A5" s="27">
        <f>IF(F5 &lt;&gt; 0, 0.5*(F5+G5),0)</f>
        <v>1861.5</v>
      </c>
      <c r="B5" s="23" t="s">
        <v>9</v>
      </c>
      <c r="C5" s="23">
        <v>14</v>
      </c>
      <c r="D5" s="23">
        <v>0</v>
      </c>
      <c r="E5" s="23">
        <v>1761.1</v>
      </c>
      <c r="F5" s="23">
        <v>1859.4</v>
      </c>
      <c r="G5" s="23">
        <v>1863.6</v>
      </c>
      <c r="H5" s="30">
        <v>500</v>
      </c>
      <c r="I5" s="23">
        <v>0</v>
      </c>
      <c r="J5" s="23">
        <v>0.15</v>
      </c>
      <c r="K5" s="23">
        <v>0.2</v>
      </c>
      <c r="L5" s="23">
        <v>0</v>
      </c>
      <c r="M5" s="23">
        <v>14</v>
      </c>
      <c r="N5" s="23" t="s">
        <v>9</v>
      </c>
      <c r="O5" s="23">
        <f>IF(I5&lt;&gt;0,0.5*(I5+J5),0)</f>
        <v>0</v>
      </c>
      <c r="P5" s="27">
        <f>ABS(A5-O5)</f>
        <v>1861.5</v>
      </c>
      <c r="Q5" s="23">
        <f>(H6-H5)</f>
        <v>100</v>
      </c>
      <c r="R5" s="40"/>
    </row>
    <row r="6" spans="1:18">
      <c r="A6" s="27">
        <f t="shared" ref="A6:A69" si="0">IF(F6 &lt;&gt; 0, 0.5*(F6+G6),0)</f>
        <v>1761.9</v>
      </c>
      <c r="B6" s="23" t="s">
        <v>9</v>
      </c>
      <c r="C6" s="23">
        <v>0</v>
      </c>
      <c r="D6" s="23">
        <v>0</v>
      </c>
      <c r="E6" s="23">
        <v>0</v>
      </c>
      <c r="F6" s="23">
        <v>1759.8</v>
      </c>
      <c r="G6" s="23">
        <v>1764</v>
      </c>
      <c r="H6" s="30">
        <v>600</v>
      </c>
      <c r="I6" s="23">
        <v>0</v>
      </c>
      <c r="J6" s="23">
        <v>0.15</v>
      </c>
      <c r="K6" s="23">
        <v>0</v>
      </c>
      <c r="L6" s="23">
        <v>0</v>
      </c>
      <c r="M6" s="23">
        <v>0</v>
      </c>
      <c r="N6" s="23" t="s">
        <v>9</v>
      </c>
      <c r="O6" s="23">
        <f t="shared" ref="O6" si="1">IF(I6&lt;&gt;0,0.5*(I6+J6),0)</f>
        <v>0</v>
      </c>
      <c r="P6" s="27">
        <f t="shared" ref="P6" si="2">ABS(A6-O6)</f>
        <v>1761.9</v>
      </c>
      <c r="Q6" s="23">
        <f>(H7-H5)/2</f>
        <v>100</v>
      </c>
      <c r="R6" s="40"/>
    </row>
    <row r="7" spans="1:18">
      <c r="A7" s="27">
        <f t="shared" si="0"/>
        <v>1662.05</v>
      </c>
      <c r="B7" s="23" t="s">
        <v>9</v>
      </c>
      <c r="C7" s="23">
        <v>0</v>
      </c>
      <c r="D7" s="23">
        <v>0</v>
      </c>
      <c r="E7" s="23">
        <v>0</v>
      </c>
      <c r="F7" s="23">
        <v>1660</v>
      </c>
      <c r="G7" s="23">
        <v>1664.1</v>
      </c>
      <c r="H7" s="30">
        <v>700</v>
      </c>
      <c r="I7" s="23">
        <v>0</v>
      </c>
      <c r="J7" s="23">
        <v>0.15</v>
      </c>
      <c r="K7" s="23">
        <v>0</v>
      </c>
      <c r="L7" s="23">
        <v>0</v>
      </c>
      <c r="M7" s="23">
        <v>0</v>
      </c>
      <c r="N7" s="23" t="s">
        <v>9</v>
      </c>
      <c r="O7" s="23">
        <f t="shared" ref="O7:O70" si="3">IF(I7&lt;&gt;0,0.5*(I7+J7),0)</f>
        <v>0</v>
      </c>
      <c r="P7" s="27">
        <f t="shared" ref="P7:P70" si="4">ABS(A7-O7)</f>
        <v>1662.05</v>
      </c>
      <c r="Q7" s="23">
        <f t="shared" ref="Q7:Q70" si="5">(H8-H6)/2</f>
        <v>100</v>
      </c>
      <c r="R7" s="40"/>
    </row>
    <row r="8" spans="1:18">
      <c r="A8" s="27">
        <f t="shared" si="0"/>
        <v>1562.05</v>
      </c>
      <c r="B8" s="23" t="s">
        <v>9</v>
      </c>
      <c r="C8" s="23">
        <v>0</v>
      </c>
      <c r="D8" s="23">
        <v>0</v>
      </c>
      <c r="E8" s="23">
        <v>0</v>
      </c>
      <c r="F8" s="23">
        <v>1560</v>
      </c>
      <c r="G8" s="23">
        <v>1564.1</v>
      </c>
      <c r="H8" s="30">
        <v>800</v>
      </c>
      <c r="I8" s="23">
        <v>0</v>
      </c>
      <c r="J8" s="23">
        <v>0.15</v>
      </c>
      <c r="K8" s="23">
        <v>0</v>
      </c>
      <c r="L8" s="23">
        <v>0</v>
      </c>
      <c r="M8" s="23">
        <v>0</v>
      </c>
      <c r="N8" s="23" t="s">
        <v>9</v>
      </c>
      <c r="O8" s="23">
        <f t="shared" si="3"/>
        <v>0</v>
      </c>
      <c r="P8" s="27">
        <f t="shared" si="4"/>
        <v>1562.05</v>
      </c>
      <c r="Q8" s="23">
        <f t="shared" si="5"/>
        <v>75</v>
      </c>
      <c r="R8" s="40"/>
    </row>
    <row r="9" spans="1:18">
      <c r="A9" s="27">
        <f t="shared" si="0"/>
        <v>1512.25</v>
      </c>
      <c r="B9" s="23" t="s">
        <v>9</v>
      </c>
      <c r="C9" s="23">
        <v>0</v>
      </c>
      <c r="D9" s="23">
        <v>0</v>
      </c>
      <c r="E9" s="23">
        <v>0</v>
      </c>
      <c r="F9" s="23">
        <v>1510.2</v>
      </c>
      <c r="G9" s="23">
        <v>1514.3</v>
      </c>
      <c r="H9" s="30">
        <v>850</v>
      </c>
      <c r="I9" s="23">
        <v>0</v>
      </c>
      <c r="J9" s="23">
        <v>0.15</v>
      </c>
      <c r="K9" s="23">
        <v>0</v>
      </c>
      <c r="L9" s="23">
        <v>0</v>
      </c>
      <c r="M9" s="23">
        <v>0</v>
      </c>
      <c r="N9" s="23" t="s">
        <v>9</v>
      </c>
      <c r="O9" s="23">
        <f t="shared" si="3"/>
        <v>0</v>
      </c>
      <c r="P9" s="27">
        <f t="shared" si="4"/>
        <v>1512.25</v>
      </c>
      <c r="Q9" s="23">
        <f t="shared" si="5"/>
        <v>50</v>
      </c>
      <c r="R9" s="40"/>
    </row>
    <row r="10" spans="1:18">
      <c r="A10" s="27">
        <f t="shared" si="0"/>
        <v>1462.35</v>
      </c>
      <c r="B10" s="23" t="s">
        <v>9</v>
      </c>
      <c r="C10" s="23">
        <v>0</v>
      </c>
      <c r="D10" s="23">
        <v>0</v>
      </c>
      <c r="E10" s="23">
        <v>0</v>
      </c>
      <c r="F10" s="23">
        <v>1460.3</v>
      </c>
      <c r="G10" s="23">
        <v>1464.4</v>
      </c>
      <c r="H10" s="30">
        <v>900</v>
      </c>
      <c r="I10" s="23">
        <v>0</v>
      </c>
      <c r="J10" s="23">
        <v>0.15</v>
      </c>
      <c r="K10" s="23">
        <v>0</v>
      </c>
      <c r="L10" s="23">
        <v>0</v>
      </c>
      <c r="M10" s="23">
        <v>0</v>
      </c>
      <c r="N10" s="23" t="s">
        <v>9</v>
      </c>
      <c r="O10" s="23">
        <f t="shared" si="3"/>
        <v>0</v>
      </c>
      <c r="P10" s="27">
        <f t="shared" si="4"/>
        <v>1462.35</v>
      </c>
      <c r="Q10" s="23">
        <f t="shared" si="5"/>
        <v>50</v>
      </c>
      <c r="R10" s="40"/>
    </row>
    <row r="11" spans="1:18">
      <c r="A11" s="27">
        <f t="shared" si="0"/>
        <v>1412.25</v>
      </c>
      <c r="B11" s="23" t="s">
        <v>9</v>
      </c>
      <c r="C11" s="23">
        <v>0</v>
      </c>
      <c r="D11" s="23">
        <v>0</v>
      </c>
      <c r="E11" s="23">
        <v>0</v>
      </c>
      <c r="F11" s="23">
        <v>1410.2</v>
      </c>
      <c r="G11" s="23">
        <v>1414.3</v>
      </c>
      <c r="H11" s="30">
        <v>950</v>
      </c>
      <c r="I11" s="23">
        <v>0</v>
      </c>
      <c r="J11" s="23">
        <v>0.15</v>
      </c>
      <c r="K11" s="23">
        <v>0</v>
      </c>
      <c r="L11" s="23">
        <v>0</v>
      </c>
      <c r="M11" s="23">
        <v>0</v>
      </c>
      <c r="N11" s="23" t="s">
        <v>9</v>
      </c>
      <c r="O11" s="23">
        <f t="shared" si="3"/>
        <v>0</v>
      </c>
      <c r="P11" s="27">
        <f t="shared" si="4"/>
        <v>1412.25</v>
      </c>
      <c r="Q11" s="23">
        <f t="shared" si="5"/>
        <v>50</v>
      </c>
      <c r="R11" s="40"/>
    </row>
    <row r="12" spans="1:18">
      <c r="A12" s="27">
        <f t="shared" si="0"/>
        <v>1362.3</v>
      </c>
      <c r="B12" s="23" t="s">
        <v>9</v>
      </c>
      <c r="C12" s="23">
        <v>1650</v>
      </c>
      <c r="D12" s="23">
        <v>0</v>
      </c>
      <c r="E12" s="23">
        <v>1371</v>
      </c>
      <c r="F12" s="23">
        <v>1360.3</v>
      </c>
      <c r="G12" s="23">
        <v>1364.3</v>
      </c>
      <c r="H12" s="30">
        <v>1000</v>
      </c>
      <c r="I12" s="23">
        <v>0</v>
      </c>
      <c r="J12" s="23">
        <v>0.05</v>
      </c>
      <c r="K12" s="23">
        <v>0.05</v>
      </c>
      <c r="L12" s="23">
        <v>0</v>
      </c>
      <c r="M12" s="23">
        <v>2200</v>
      </c>
      <c r="N12" s="23" t="s">
        <v>9</v>
      </c>
      <c r="O12" s="23">
        <f t="shared" si="3"/>
        <v>0</v>
      </c>
      <c r="P12" s="27">
        <f t="shared" si="4"/>
        <v>1362.3</v>
      </c>
      <c r="Q12" s="23">
        <f t="shared" si="5"/>
        <v>50</v>
      </c>
      <c r="R12" s="40"/>
    </row>
    <row r="13" spans="1:18">
      <c r="A13" s="27">
        <f t="shared" si="0"/>
        <v>1312.35</v>
      </c>
      <c r="B13" s="23" t="s">
        <v>9</v>
      </c>
      <c r="C13" s="23">
        <v>0</v>
      </c>
      <c r="D13" s="23">
        <v>0</v>
      </c>
      <c r="E13" s="23">
        <v>0</v>
      </c>
      <c r="F13" s="23">
        <v>1310.3</v>
      </c>
      <c r="G13" s="23">
        <v>1314.4</v>
      </c>
      <c r="H13" s="30">
        <v>1050</v>
      </c>
      <c r="I13" s="23">
        <v>0</v>
      </c>
      <c r="J13" s="23">
        <v>0.15</v>
      </c>
      <c r="K13" s="23">
        <v>0</v>
      </c>
      <c r="L13" s="23">
        <v>0</v>
      </c>
      <c r="M13" s="23">
        <v>0</v>
      </c>
      <c r="N13" s="23" t="s">
        <v>9</v>
      </c>
      <c r="O13" s="23">
        <f t="shared" si="3"/>
        <v>0</v>
      </c>
      <c r="P13" s="27">
        <f t="shared" si="4"/>
        <v>1312.35</v>
      </c>
      <c r="Q13" s="23">
        <f t="shared" si="5"/>
        <v>50</v>
      </c>
      <c r="R13" s="40"/>
    </row>
    <row r="14" spans="1:18">
      <c r="A14" s="27">
        <f t="shared" si="0"/>
        <v>1262.45</v>
      </c>
      <c r="B14" s="23" t="s">
        <v>9</v>
      </c>
      <c r="C14" s="23">
        <v>0</v>
      </c>
      <c r="D14" s="23">
        <v>0</v>
      </c>
      <c r="E14" s="23">
        <v>0</v>
      </c>
      <c r="F14" s="23">
        <v>1260.4000000000001</v>
      </c>
      <c r="G14" s="23">
        <v>1264.5</v>
      </c>
      <c r="H14" s="30">
        <v>1100</v>
      </c>
      <c r="I14" s="23">
        <v>0</v>
      </c>
      <c r="J14" s="23">
        <v>0.15</v>
      </c>
      <c r="K14" s="23">
        <v>0.05</v>
      </c>
      <c r="L14" s="23">
        <v>0</v>
      </c>
      <c r="M14" s="23">
        <v>9</v>
      </c>
      <c r="N14" s="23" t="s">
        <v>9</v>
      </c>
      <c r="O14" s="23">
        <f t="shared" si="3"/>
        <v>0</v>
      </c>
      <c r="P14" s="27">
        <f t="shared" si="4"/>
        <v>1262.45</v>
      </c>
      <c r="Q14" s="23">
        <f t="shared" si="5"/>
        <v>50</v>
      </c>
      <c r="R14" s="40"/>
    </row>
    <row r="15" spans="1:18">
      <c r="A15" s="27">
        <f t="shared" si="0"/>
        <v>1212.6500000000001</v>
      </c>
      <c r="B15" s="23" t="s">
        <v>9</v>
      </c>
      <c r="C15" s="23">
        <v>0</v>
      </c>
      <c r="D15" s="23">
        <v>0</v>
      </c>
      <c r="E15" s="23">
        <v>0</v>
      </c>
      <c r="F15" s="23">
        <v>1210.5999999999999</v>
      </c>
      <c r="G15" s="23">
        <v>1214.7</v>
      </c>
      <c r="H15" s="30">
        <v>1150</v>
      </c>
      <c r="I15" s="23">
        <v>0</v>
      </c>
      <c r="J15" s="23">
        <v>0.15</v>
      </c>
      <c r="K15" s="23">
        <v>0</v>
      </c>
      <c r="L15" s="23">
        <v>0</v>
      </c>
      <c r="M15" s="23">
        <v>0</v>
      </c>
      <c r="N15" s="23" t="s">
        <v>9</v>
      </c>
      <c r="O15" s="23">
        <f t="shared" si="3"/>
        <v>0</v>
      </c>
      <c r="P15" s="27">
        <f t="shared" si="4"/>
        <v>1212.6500000000001</v>
      </c>
      <c r="Q15" s="23">
        <f t="shared" si="5"/>
        <v>37.5</v>
      </c>
      <c r="R15" s="40"/>
    </row>
    <row r="16" spans="1:18">
      <c r="A16" s="27">
        <f t="shared" si="0"/>
        <v>1187.55</v>
      </c>
      <c r="B16" s="23" t="s">
        <v>9</v>
      </c>
      <c r="C16" s="23">
        <v>0</v>
      </c>
      <c r="D16" s="23">
        <v>0</v>
      </c>
      <c r="E16" s="23">
        <v>0</v>
      </c>
      <c r="F16" s="23">
        <v>1185.5</v>
      </c>
      <c r="G16" s="23">
        <v>1189.5999999999999</v>
      </c>
      <c r="H16" s="30">
        <v>1175</v>
      </c>
      <c r="I16" s="23">
        <v>0</v>
      </c>
      <c r="J16" s="23">
        <v>0.15</v>
      </c>
      <c r="K16" s="23">
        <v>0</v>
      </c>
      <c r="L16" s="23">
        <v>0</v>
      </c>
      <c r="M16" s="23">
        <v>0</v>
      </c>
      <c r="N16" s="23" t="s">
        <v>9</v>
      </c>
      <c r="O16" s="23">
        <f t="shared" si="3"/>
        <v>0</v>
      </c>
      <c r="P16" s="27">
        <f t="shared" si="4"/>
        <v>1187.55</v>
      </c>
      <c r="Q16" s="23">
        <f t="shared" si="5"/>
        <v>25</v>
      </c>
      <c r="R16" s="40"/>
    </row>
    <row r="17" spans="1:18">
      <c r="A17" s="27">
        <f t="shared" si="0"/>
        <v>1162.5999999999999</v>
      </c>
      <c r="B17" s="23" t="s">
        <v>9</v>
      </c>
      <c r="C17" s="23">
        <v>0</v>
      </c>
      <c r="D17" s="23">
        <v>0</v>
      </c>
      <c r="E17" s="23">
        <v>0</v>
      </c>
      <c r="F17" s="23">
        <v>1160.5999999999999</v>
      </c>
      <c r="G17" s="23">
        <v>1164.5999999999999</v>
      </c>
      <c r="H17" s="30">
        <v>1200</v>
      </c>
      <c r="I17" s="23">
        <v>0</v>
      </c>
      <c r="J17" s="23">
        <v>0.15</v>
      </c>
      <c r="K17" s="23">
        <v>0.2</v>
      </c>
      <c r="L17" s="23">
        <v>0</v>
      </c>
      <c r="M17" s="23">
        <v>379</v>
      </c>
      <c r="N17" s="23" t="s">
        <v>9</v>
      </c>
      <c r="O17" s="23">
        <f t="shared" si="3"/>
        <v>0</v>
      </c>
      <c r="P17" s="27">
        <f t="shared" si="4"/>
        <v>1162.5999999999999</v>
      </c>
      <c r="Q17" s="23">
        <f t="shared" si="5"/>
        <v>25</v>
      </c>
      <c r="R17" s="40"/>
    </row>
    <row r="18" spans="1:18">
      <c r="A18" s="27">
        <f t="shared" si="0"/>
        <v>1137.8</v>
      </c>
      <c r="B18" s="23" t="s">
        <v>9</v>
      </c>
      <c r="C18" s="23">
        <v>0</v>
      </c>
      <c r="D18" s="23">
        <v>0</v>
      </c>
      <c r="E18" s="23">
        <v>0</v>
      </c>
      <c r="F18" s="23">
        <v>1135.8</v>
      </c>
      <c r="G18" s="23">
        <v>1139.8</v>
      </c>
      <c r="H18" s="30">
        <v>1225</v>
      </c>
      <c r="I18" s="23">
        <v>0</v>
      </c>
      <c r="J18" s="23">
        <v>0.15</v>
      </c>
      <c r="K18" s="23">
        <v>0.1</v>
      </c>
      <c r="L18" s="23">
        <v>0</v>
      </c>
      <c r="M18" s="23">
        <v>37</v>
      </c>
      <c r="N18" s="23" t="s">
        <v>9</v>
      </c>
      <c r="O18" s="23">
        <f t="shared" si="3"/>
        <v>0</v>
      </c>
      <c r="P18" s="27">
        <f t="shared" si="4"/>
        <v>1137.8</v>
      </c>
      <c r="Q18" s="23">
        <f t="shared" si="5"/>
        <v>25</v>
      </c>
      <c r="R18" s="40"/>
    </row>
    <row r="19" spans="1:18">
      <c r="A19" s="27">
        <f t="shared" si="0"/>
        <v>1112.7</v>
      </c>
      <c r="B19" s="23" t="s">
        <v>9</v>
      </c>
      <c r="C19" s="23">
        <v>0</v>
      </c>
      <c r="D19" s="23">
        <v>0</v>
      </c>
      <c r="E19" s="23">
        <v>0</v>
      </c>
      <c r="F19" s="23">
        <v>1110.7</v>
      </c>
      <c r="G19" s="23">
        <v>1114.7</v>
      </c>
      <c r="H19" s="30">
        <v>1250</v>
      </c>
      <c r="I19" s="23">
        <v>0</v>
      </c>
      <c r="J19" s="23">
        <v>0.15</v>
      </c>
      <c r="K19" s="23">
        <v>0</v>
      </c>
      <c r="L19" s="23">
        <v>0</v>
      </c>
      <c r="M19" s="23">
        <v>0</v>
      </c>
      <c r="N19" s="23" t="s">
        <v>9</v>
      </c>
      <c r="O19" s="23">
        <f t="shared" si="3"/>
        <v>0</v>
      </c>
      <c r="P19" s="27">
        <f t="shared" si="4"/>
        <v>1112.7</v>
      </c>
      <c r="Q19" s="23">
        <f t="shared" si="5"/>
        <v>25</v>
      </c>
      <c r="R19" s="40"/>
    </row>
    <row r="20" spans="1:18">
      <c r="A20" s="27">
        <f t="shared" si="0"/>
        <v>1087.9000000000001</v>
      </c>
      <c r="B20" s="23" t="s">
        <v>9</v>
      </c>
      <c r="C20" s="23">
        <v>0</v>
      </c>
      <c r="D20" s="23">
        <v>0</v>
      </c>
      <c r="E20" s="23">
        <v>0</v>
      </c>
      <c r="F20" s="23">
        <v>1085.9000000000001</v>
      </c>
      <c r="G20" s="23">
        <v>1089.9000000000001</v>
      </c>
      <c r="H20" s="30">
        <v>1275</v>
      </c>
      <c r="I20" s="23">
        <v>0</v>
      </c>
      <c r="J20" s="23">
        <v>0.15</v>
      </c>
      <c r="K20" s="23">
        <v>0.05</v>
      </c>
      <c r="L20" s="23">
        <v>0</v>
      </c>
      <c r="M20" s="23">
        <v>19</v>
      </c>
      <c r="N20" s="23" t="s">
        <v>9</v>
      </c>
      <c r="O20" s="23">
        <f t="shared" si="3"/>
        <v>0</v>
      </c>
      <c r="P20" s="27">
        <f t="shared" si="4"/>
        <v>1087.9000000000001</v>
      </c>
      <c r="Q20" s="23">
        <f t="shared" si="5"/>
        <v>25</v>
      </c>
      <c r="R20" s="40"/>
    </row>
    <row r="21" spans="1:18">
      <c r="A21" s="27">
        <f t="shared" si="0"/>
        <v>1062.75</v>
      </c>
      <c r="B21" s="23" t="s">
        <v>9</v>
      </c>
      <c r="C21" s="23">
        <v>0</v>
      </c>
      <c r="D21" s="23">
        <v>0</v>
      </c>
      <c r="E21" s="23">
        <v>0</v>
      </c>
      <c r="F21" s="23">
        <v>1060.7</v>
      </c>
      <c r="G21" s="23">
        <v>1064.8</v>
      </c>
      <c r="H21" s="30">
        <v>1300</v>
      </c>
      <c r="I21" s="23">
        <v>0.05</v>
      </c>
      <c r="J21" s="23">
        <v>0.1</v>
      </c>
      <c r="K21" s="23">
        <v>0.05</v>
      </c>
      <c r="L21" s="23">
        <v>0</v>
      </c>
      <c r="M21" s="23">
        <v>5770</v>
      </c>
      <c r="N21" s="23" t="s">
        <v>9</v>
      </c>
      <c r="O21" s="23">
        <f t="shared" si="3"/>
        <v>7.5000000000000011E-2</v>
      </c>
      <c r="P21" s="27">
        <f t="shared" si="4"/>
        <v>1062.675</v>
      </c>
      <c r="Q21" s="23">
        <f t="shared" si="5"/>
        <v>25</v>
      </c>
      <c r="R21" s="40"/>
    </row>
    <row r="22" spans="1:18">
      <c r="A22" s="27">
        <f t="shared" si="0"/>
        <v>1037.8</v>
      </c>
      <c r="B22" s="23" t="s">
        <v>9</v>
      </c>
      <c r="C22" s="23">
        <v>0</v>
      </c>
      <c r="D22" s="23">
        <v>0</v>
      </c>
      <c r="E22" s="23">
        <v>0</v>
      </c>
      <c r="F22" s="23">
        <v>1035.8</v>
      </c>
      <c r="G22" s="23">
        <v>1039.8</v>
      </c>
      <c r="H22" s="30">
        <v>1325</v>
      </c>
      <c r="I22" s="23">
        <v>0</v>
      </c>
      <c r="J22" s="23">
        <v>0.2</v>
      </c>
      <c r="K22" s="23">
        <v>0.15</v>
      </c>
      <c r="L22" s="23">
        <v>0</v>
      </c>
      <c r="M22" s="23">
        <v>79</v>
      </c>
      <c r="N22" s="23" t="s">
        <v>9</v>
      </c>
      <c r="O22" s="23">
        <f t="shared" si="3"/>
        <v>0</v>
      </c>
      <c r="P22" s="27">
        <f t="shared" si="4"/>
        <v>1037.8</v>
      </c>
      <c r="Q22" s="23">
        <f t="shared" si="5"/>
        <v>25</v>
      </c>
      <c r="R22" s="40"/>
    </row>
    <row r="23" spans="1:18">
      <c r="A23" s="27">
        <f t="shared" si="0"/>
        <v>1013</v>
      </c>
      <c r="B23" s="23" t="s">
        <v>9</v>
      </c>
      <c r="C23" s="23">
        <v>0</v>
      </c>
      <c r="D23" s="23">
        <v>0</v>
      </c>
      <c r="E23" s="23">
        <v>0</v>
      </c>
      <c r="F23" s="23">
        <v>1011</v>
      </c>
      <c r="G23" s="23">
        <v>1015</v>
      </c>
      <c r="H23" s="30">
        <v>1350</v>
      </c>
      <c r="I23" s="23">
        <v>0</v>
      </c>
      <c r="J23" s="23">
        <v>0.25</v>
      </c>
      <c r="K23" s="23">
        <v>0.25</v>
      </c>
      <c r="L23" s="23">
        <v>0</v>
      </c>
      <c r="M23" s="23">
        <v>349</v>
      </c>
      <c r="N23" s="23" t="s">
        <v>9</v>
      </c>
      <c r="O23" s="23">
        <f t="shared" si="3"/>
        <v>0</v>
      </c>
      <c r="P23" s="27">
        <f t="shared" si="4"/>
        <v>1013</v>
      </c>
      <c r="Q23" s="23">
        <f t="shared" si="5"/>
        <v>25</v>
      </c>
      <c r="R23" s="40"/>
    </row>
    <row r="24" spans="1:18">
      <c r="A24" s="27">
        <f t="shared" si="0"/>
        <v>987.9</v>
      </c>
      <c r="B24" s="23" t="s">
        <v>9</v>
      </c>
      <c r="C24" s="23">
        <v>0</v>
      </c>
      <c r="D24" s="23">
        <v>0</v>
      </c>
      <c r="E24" s="23">
        <v>0</v>
      </c>
      <c r="F24" s="23">
        <v>985.9</v>
      </c>
      <c r="G24" s="23">
        <v>989.9</v>
      </c>
      <c r="H24" s="30">
        <v>1375</v>
      </c>
      <c r="I24" s="23">
        <v>0.05</v>
      </c>
      <c r="J24" s="23">
        <v>0.25</v>
      </c>
      <c r="K24" s="23">
        <v>0.1</v>
      </c>
      <c r="L24" s="23">
        <v>0</v>
      </c>
      <c r="M24" s="23">
        <v>1342</v>
      </c>
      <c r="N24" s="23" t="s">
        <v>9</v>
      </c>
      <c r="O24" s="23">
        <f t="shared" si="3"/>
        <v>0.15</v>
      </c>
      <c r="P24" s="27">
        <f t="shared" si="4"/>
        <v>987.75</v>
      </c>
      <c r="Q24" s="23">
        <f t="shared" si="5"/>
        <v>25</v>
      </c>
      <c r="R24" s="40"/>
    </row>
    <row r="25" spans="1:18">
      <c r="A25" s="27">
        <f t="shared" si="0"/>
        <v>963.1</v>
      </c>
      <c r="B25" s="23" t="s">
        <v>9</v>
      </c>
      <c r="C25" s="23">
        <v>1</v>
      </c>
      <c r="D25" s="23">
        <v>0</v>
      </c>
      <c r="E25" s="23">
        <v>938</v>
      </c>
      <c r="F25" s="23">
        <v>961.1</v>
      </c>
      <c r="G25" s="23">
        <v>965.1</v>
      </c>
      <c r="H25" s="30">
        <v>1400</v>
      </c>
      <c r="I25" s="23">
        <v>0.05</v>
      </c>
      <c r="J25" s="23">
        <v>0.15</v>
      </c>
      <c r="K25" s="23">
        <v>0.1</v>
      </c>
      <c r="L25" s="23">
        <v>2500</v>
      </c>
      <c r="M25" s="23">
        <v>11635</v>
      </c>
      <c r="N25" s="23" t="s">
        <v>9</v>
      </c>
      <c r="O25" s="23">
        <f t="shared" si="3"/>
        <v>0.1</v>
      </c>
      <c r="P25" s="27">
        <f t="shared" si="4"/>
        <v>963</v>
      </c>
      <c r="Q25" s="23">
        <f t="shared" si="5"/>
        <v>25</v>
      </c>
      <c r="R25" s="40"/>
    </row>
    <row r="26" spans="1:18">
      <c r="A26" s="27">
        <f t="shared" si="0"/>
        <v>938</v>
      </c>
      <c r="B26" s="23" t="s">
        <v>9</v>
      </c>
      <c r="C26" s="23">
        <v>0</v>
      </c>
      <c r="D26" s="23">
        <v>0</v>
      </c>
      <c r="E26" s="23">
        <v>0</v>
      </c>
      <c r="F26" s="23">
        <v>936</v>
      </c>
      <c r="G26" s="23">
        <v>940</v>
      </c>
      <c r="H26" s="30">
        <v>1425</v>
      </c>
      <c r="I26" s="23">
        <v>0</v>
      </c>
      <c r="J26" s="23">
        <v>0.25</v>
      </c>
      <c r="K26" s="23">
        <v>0.2</v>
      </c>
      <c r="L26" s="23">
        <v>0</v>
      </c>
      <c r="M26" s="23">
        <v>983</v>
      </c>
      <c r="N26" s="23" t="s">
        <v>9</v>
      </c>
      <c r="O26" s="23">
        <f t="shared" si="3"/>
        <v>0</v>
      </c>
      <c r="P26" s="27">
        <f t="shared" si="4"/>
        <v>938</v>
      </c>
      <c r="Q26" s="23">
        <f t="shared" si="5"/>
        <v>25</v>
      </c>
      <c r="R26" s="40"/>
    </row>
    <row r="27" spans="1:18">
      <c r="A27" s="27">
        <f t="shared" si="0"/>
        <v>913.2</v>
      </c>
      <c r="B27" s="23" t="s">
        <v>9</v>
      </c>
      <c r="C27" s="23">
        <v>0</v>
      </c>
      <c r="D27" s="23">
        <v>0</v>
      </c>
      <c r="E27" s="23">
        <v>0</v>
      </c>
      <c r="F27" s="23">
        <v>911.2</v>
      </c>
      <c r="G27" s="23">
        <v>915.2</v>
      </c>
      <c r="H27" s="30">
        <v>1450</v>
      </c>
      <c r="I27" s="23">
        <v>0</v>
      </c>
      <c r="J27" s="23">
        <v>0.25</v>
      </c>
      <c r="K27" s="23">
        <v>0.25</v>
      </c>
      <c r="L27" s="23">
        <v>0</v>
      </c>
      <c r="M27" s="23">
        <v>1252</v>
      </c>
      <c r="N27" s="23" t="s">
        <v>9</v>
      </c>
      <c r="O27" s="23">
        <f t="shared" si="3"/>
        <v>0</v>
      </c>
      <c r="P27" s="27">
        <f t="shared" si="4"/>
        <v>913.2</v>
      </c>
      <c r="Q27" s="23">
        <f t="shared" si="5"/>
        <v>25</v>
      </c>
      <c r="R27" s="40"/>
    </row>
    <row r="28" spans="1:18">
      <c r="A28" s="27">
        <f t="shared" si="0"/>
        <v>888.1</v>
      </c>
      <c r="B28" s="23" t="s">
        <v>9</v>
      </c>
      <c r="C28" s="23">
        <v>0</v>
      </c>
      <c r="D28" s="23">
        <v>0</v>
      </c>
      <c r="E28" s="23">
        <v>0</v>
      </c>
      <c r="F28" s="23">
        <v>886.1</v>
      </c>
      <c r="G28" s="23">
        <v>890.1</v>
      </c>
      <c r="H28" s="30">
        <v>1475</v>
      </c>
      <c r="I28" s="23">
        <v>0</v>
      </c>
      <c r="J28" s="23">
        <v>0.3</v>
      </c>
      <c r="K28" s="23">
        <v>0.3</v>
      </c>
      <c r="L28" s="23">
        <v>0</v>
      </c>
      <c r="M28" s="23">
        <v>1021</v>
      </c>
      <c r="N28" s="23" t="s">
        <v>9</v>
      </c>
      <c r="O28" s="23">
        <f t="shared" si="3"/>
        <v>0</v>
      </c>
      <c r="P28" s="27">
        <f t="shared" si="4"/>
        <v>888.1</v>
      </c>
      <c r="Q28" s="23">
        <f t="shared" si="5"/>
        <v>15</v>
      </c>
      <c r="R28" s="40"/>
    </row>
    <row r="29" spans="1:18">
      <c r="A29" s="27">
        <f t="shared" si="0"/>
        <v>883.1</v>
      </c>
      <c r="B29" s="23" t="s">
        <v>9</v>
      </c>
      <c r="C29" s="23">
        <v>0</v>
      </c>
      <c r="D29" s="23">
        <v>0</v>
      </c>
      <c r="E29" s="23">
        <v>0</v>
      </c>
      <c r="F29" s="23">
        <v>881.1</v>
      </c>
      <c r="G29" s="23">
        <v>885.1</v>
      </c>
      <c r="H29" s="30">
        <v>1480</v>
      </c>
      <c r="I29" s="23">
        <v>0</v>
      </c>
      <c r="J29" s="23">
        <v>0.3</v>
      </c>
      <c r="K29" s="23">
        <v>0.3</v>
      </c>
      <c r="L29" s="23">
        <v>0</v>
      </c>
      <c r="M29" s="23">
        <v>829</v>
      </c>
      <c r="N29" s="23" t="s">
        <v>9</v>
      </c>
      <c r="O29" s="23">
        <f t="shared" si="3"/>
        <v>0</v>
      </c>
      <c r="P29" s="27">
        <f t="shared" si="4"/>
        <v>883.1</v>
      </c>
      <c r="Q29" s="23">
        <f t="shared" si="5"/>
        <v>7.5</v>
      </c>
      <c r="R29" s="40"/>
    </row>
    <row r="30" spans="1:18">
      <c r="A30" s="27">
        <f t="shared" si="0"/>
        <v>873.3</v>
      </c>
      <c r="B30" s="23" t="s">
        <v>9</v>
      </c>
      <c r="C30" s="23">
        <v>0</v>
      </c>
      <c r="D30" s="23">
        <v>0</v>
      </c>
      <c r="E30" s="23">
        <v>0</v>
      </c>
      <c r="F30" s="23">
        <v>871.3</v>
      </c>
      <c r="G30" s="23">
        <v>875.3</v>
      </c>
      <c r="H30" s="30">
        <v>1490</v>
      </c>
      <c r="I30" s="23">
        <v>0</v>
      </c>
      <c r="J30" s="23">
        <v>0.3</v>
      </c>
      <c r="K30" s="23">
        <v>0.8</v>
      </c>
      <c r="L30" s="23">
        <v>0</v>
      </c>
      <c r="M30" s="23">
        <v>158</v>
      </c>
      <c r="N30" s="23" t="s">
        <v>9</v>
      </c>
      <c r="O30" s="23">
        <f t="shared" si="3"/>
        <v>0</v>
      </c>
      <c r="P30" s="27">
        <f t="shared" si="4"/>
        <v>873.3</v>
      </c>
      <c r="Q30" s="23">
        <f t="shared" si="5"/>
        <v>10</v>
      </c>
      <c r="R30" s="40"/>
    </row>
    <row r="31" spans="1:18">
      <c r="A31" s="27">
        <f t="shared" si="0"/>
        <v>863.3</v>
      </c>
      <c r="B31" s="23" t="s">
        <v>9</v>
      </c>
      <c r="C31" s="23">
        <v>0</v>
      </c>
      <c r="D31" s="23">
        <v>0</v>
      </c>
      <c r="E31" s="23">
        <v>755.1</v>
      </c>
      <c r="F31" s="23">
        <v>861.3</v>
      </c>
      <c r="G31" s="23">
        <v>865.3</v>
      </c>
      <c r="H31" s="30">
        <v>1500</v>
      </c>
      <c r="I31" s="23">
        <v>0.05</v>
      </c>
      <c r="J31" s="23">
        <v>0.2</v>
      </c>
      <c r="K31" s="23">
        <v>0.35</v>
      </c>
      <c r="L31" s="23">
        <v>4</v>
      </c>
      <c r="M31" s="23">
        <v>1430</v>
      </c>
      <c r="N31" s="23" t="s">
        <v>9</v>
      </c>
      <c r="O31" s="23">
        <f t="shared" si="3"/>
        <v>0.125</v>
      </c>
      <c r="P31" s="27">
        <f t="shared" si="4"/>
        <v>863.17499999999995</v>
      </c>
      <c r="Q31" s="23">
        <f t="shared" si="5"/>
        <v>7.5</v>
      </c>
      <c r="R31" s="40"/>
    </row>
    <row r="32" spans="1:18">
      <c r="A32" s="27">
        <f t="shared" si="0"/>
        <v>858.3</v>
      </c>
      <c r="B32" s="23" t="s">
        <v>9</v>
      </c>
      <c r="C32" s="23">
        <v>0</v>
      </c>
      <c r="D32" s="23">
        <v>0</v>
      </c>
      <c r="E32" s="23">
        <v>0</v>
      </c>
      <c r="F32" s="23">
        <v>856.3</v>
      </c>
      <c r="G32" s="23">
        <v>860.3</v>
      </c>
      <c r="H32" s="30">
        <v>1505</v>
      </c>
      <c r="I32" s="23">
        <v>0</v>
      </c>
      <c r="J32" s="23">
        <v>0.3</v>
      </c>
      <c r="K32" s="23">
        <v>0</v>
      </c>
      <c r="L32" s="23">
        <v>0</v>
      </c>
      <c r="M32" s="23">
        <v>0</v>
      </c>
      <c r="N32" s="23" t="s">
        <v>9</v>
      </c>
      <c r="O32" s="23">
        <f t="shared" si="3"/>
        <v>0</v>
      </c>
      <c r="P32" s="27">
        <f t="shared" si="4"/>
        <v>858.3</v>
      </c>
      <c r="Q32" s="23">
        <f t="shared" si="5"/>
        <v>5</v>
      </c>
      <c r="R32" s="40"/>
    </row>
    <row r="33" spans="1:18">
      <c r="A33" s="27">
        <f t="shared" si="0"/>
        <v>853.15000000000009</v>
      </c>
      <c r="B33" s="23" t="s">
        <v>9</v>
      </c>
      <c r="C33" s="23">
        <v>0</v>
      </c>
      <c r="D33" s="23">
        <v>0</v>
      </c>
      <c r="E33" s="23">
        <v>0</v>
      </c>
      <c r="F33" s="23">
        <v>851.2</v>
      </c>
      <c r="G33" s="23">
        <v>855.1</v>
      </c>
      <c r="H33" s="30">
        <v>1510</v>
      </c>
      <c r="I33" s="23">
        <v>0</v>
      </c>
      <c r="J33" s="23">
        <v>0.3</v>
      </c>
      <c r="K33" s="23">
        <v>0.3</v>
      </c>
      <c r="L33" s="23">
        <v>0</v>
      </c>
      <c r="M33" s="23">
        <v>137</v>
      </c>
      <c r="N33" s="23" t="s">
        <v>9</v>
      </c>
      <c r="O33" s="23">
        <f t="shared" si="3"/>
        <v>0</v>
      </c>
      <c r="P33" s="27">
        <f t="shared" si="4"/>
        <v>853.15000000000009</v>
      </c>
      <c r="Q33" s="23">
        <f t="shared" si="5"/>
        <v>5</v>
      </c>
      <c r="R33" s="40"/>
    </row>
    <row r="34" spans="1:18">
      <c r="A34" s="27">
        <f t="shared" si="0"/>
        <v>848.2</v>
      </c>
      <c r="B34" s="23" t="s">
        <v>9</v>
      </c>
      <c r="C34" s="23">
        <v>0</v>
      </c>
      <c r="D34" s="23">
        <v>0</v>
      </c>
      <c r="E34" s="23">
        <v>0</v>
      </c>
      <c r="F34" s="23">
        <v>846.2</v>
      </c>
      <c r="G34" s="23">
        <v>850.2</v>
      </c>
      <c r="H34" s="30">
        <v>1515</v>
      </c>
      <c r="I34" s="23">
        <v>0</v>
      </c>
      <c r="J34" s="23">
        <v>0.3</v>
      </c>
      <c r="K34" s="23">
        <v>0.3</v>
      </c>
      <c r="L34" s="23">
        <v>0</v>
      </c>
      <c r="M34" s="23">
        <v>1</v>
      </c>
      <c r="N34" s="23" t="s">
        <v>9</v>
      </c>
      <c r="O34" s="23">
        <f t="shared" si="3"/>
        <v>0</v>
      </c>
      <c r="P34" s="27">
        <f t="shared" si="4"/>
        <v>848.2</v>
      </c>
      <c r="Q34" s="23">
        <f t="shared" si="5"/>
        <v>5</v>
      </c>
      <c r="R34" s="40"/>
    </row>
    <row r="35" spans="1:18">
      <c r="A35" s="27">
        <f t="shared" si="0"/>
        <v>843.2</v>
      </c>
      <c r="B35" s="23" t="s">
        <v>9</v>
      </c>
      <c r="C35" s="23">
        <v>0</v>
      </c>
      <c r="D35" s="23">
        <v>0</v>
      </c>
      <c r="E35" s="23">
        <v>0</v>
      </c>
      <c r="F35" s="23">
        <v>841.2</v>
      </c>
      <c r="G35" s="23">
        <v>845.2</v>
      </c>
      <c r="H35" s="30">
        <v>1520</v>
      </c>
      <c r="I35" s="23">
        <v>0</v>
      </c>
      <c r="J35" s="23">
        <v>0.3</v>
      </c>
      <c r="K35" s="23">
        <v>0.4</v>
      </c>
      <c r="L35" s="23">
        <v>0</v>
      </c>
      <c r="M35" s="23">
        <v>2024</v>
      </c>
      <c r="N35" s="23" t="s">
        <v>9</v>
      </c>
      <c r="O35" s="23">
        <f t="shared" si="3"/>
        <v>0</v>
      </c>
      <c r="P35" s="27">
        <f t="shared" si="4"/>
        <v>843.2</v>
      </c>
      <c r="Q35" s="23">
        <f t="shared" si="5"/>
        <v>5</v>
      </c>
      <c r="R35" s="40"/>
    </row>
    <row r="36" spans="1:18">
      <c r="A36" s="27">
        <f t="shared" si="0"/>
        <v>838.2</v>
      </c>
      <c r="B36" s="23" t="s">
        <v>9</v>
      </c>
      <c r="C36" s="23">
        <v>1</v>
      </c>
      <c r="D36" s="23">
        <v>0</v>
      </c>
      <c r="E36" s="23">
        <v>812</v>
      </c>
      <c r="F36" s="23">
        <v>836.2</v>
      </c>
      <c r="G36" s="23">
        <v>840.2</v>
      </c>
      <c r="H36" s="30">
        <v>1525</v>
      </c>
      <c r="I36" s="23">
        <v>0.05</v>
      </c>
      <c r="J36" s="23">
        <v>0.25</v>
      </c>
      <c r="K36" s="23">
        <v>0.25</v>
      </c>
      <c r="L36" s="23">
        <v>0</v>
      </c>
      <c r="M36" s="23">
        <v>1221</v>
      </c>
      <c r="N36" s="23" t="s">
        <v>9</v>
      </c>
      <c r="O36" s="34">
        <f t="shared" si="3"/>
        <v>0.15</v>
      </c>
      <c r="P36" s="27">
        <f t="shared" si="4"/>
        <v>838.05000000000007</v>
      </c>
      <c r="Q36" s="23">
        <f t="shared" si="5"/>
        <v>5</v>
      </c>
      <c r="R36" s="40"/>
    </row>
    <row r="37" spans="1:18">
      <c r="A37" s="27">
        <f t="shared" si="0"/>
        <v>833.2</v>
      </c>
      <c r="B37" s="23" t="s">
        <v>9</v>
      </c>
      <c r="C37" s="23">
        <v>0</v>
      </c>
      <c r="D37" s="23">
        <v>0</v>
      </c>
      <c r="E37" s="23">
        <v>0</v>
      </c>
      <c r="F37" s="23">
        <v>831.2</v>
      </c>
      <c r="G37" s="23">
        <v>835.2</v>
      </c>
      <c r="H37" s="30">
        <v>1530</v>
      </c>
      <c r="I37" s="23">
        <v>0</v>
      </c>
      <c r="J37" s="23">
        <v>0.35</v>
      </c>
      <c r="K37" s="23">
        <v>0.4</v>
      </c>
      <c r="L37" s="23">
        <v>0</v>
      </c>
      <c r="M37" s="23">
        <v>164</v>
      </c>
      <c r="N37" s="23" t="s">
        <v>9</v>
      </c>
      <c r="O37" s="34">
        <f t="shared" si="3"/>
        <v>0</v>
      </c>
      <c r="P37" s="27">
        <f t="shared" si="4"/>
        <v>833.2</v>
      </c>
      <c r="Q37" s="23">
        <f t="shared" si="5"/>
        <v>5</v>
      </c>
      <c r="R37" s="40"/>
    </row>
    <row r="38" spans="1:18">
      <c r="A38" s="27">
        <f t="shared" si="0"/>
        <v>828.2</v>
      </c>
      <c r="B38" s="23" t="s">
        <v>9</v>
      </c>
      <c r="C38" s="23">
        <v>0</v>
      </c>
      <c r="D38" s="23">
        <v>0</v>
      </c>
      <c r="E38" s="23">
        <v>0</v>
      </c>
      <c r="F38" s="23">
        <v>826.2</v>
      </c>
      <c r="G38" s="23">
        <v>830.2</v>
      </c>
      <c r="H38" s="30">
        <v>1535</v>
      </c>
      <c r="I38" s="23">
        <v>0.05</v>
      </c>
      <c r="J38" s="23">
        <v>0.35</v>
      </c>
      <c r="K38" s="23">
        <v>0.45</v>
      </c>
      <c r="L38" s="23">
        <v>0</v>
      </c>
      <c r="M38" s="23">
        <v>35</v>
      </c>
      <c r="N38" s="23" t="s">
        <v>9</v>
      </c>
      <c r="O38" s="32">
        <f t="shared" si="3"/>
        <v>0.19999999999999998</v>
      </c>
      <c r="P38" s="27">
        <f t="shared" si="4"/>
        <v>828</v>
      </c>
      <c r="Q38" s="23">
        <f t="shared" si="5"/>
        <v>5</v>
      </c>
      <c r="R38" s="38">
        <f t="shared" ref="R37:R100" si="6">O38*Q38/H38^2</f>
        <v>4.2440768602319382E-7</v>
      </c>
    </row>
    <row r="39" spans="1:18">
      <c r="A39" s="27">
        <f t="shared" si="0"/>
        <v>823.4</v>
      </c>
      <c r="B39" s="23" t="s">
        <v>9</v>
      </c>
      <c r="C39" s="23">
        <v>0</v>
      </c>
      <c r="D39" s="23">
        <v>0</v>
      </c>
      <c r="E39" s="23">
        <v>0</v>
      </c>
      <c r="F39" s="23">
        <v>821.4</v>
      </c>
      <c r="G39" s="23">
        <v>825.4</v>
      </c>
      <c r="H39" s="30">
        <v>1540</v>
      </c>
      <c r="I39" s="23">
        <v>0.05</v>
      </c>
      <c r="J39" s="23">
        <v>0.35</v>
      </c>
      <c r="K39" s="23">
        <v>0.3</v>
      </c>
      <c r="L39" s="23">
        <v>0</v>
      </c>
      <c r="M39" s="23">
        <v>2317</v>
      </c>
      <c r="N39" s="23" t="s">
        <v>9</v>
      </c>
      <c r="O39" s="32">
        <f t="shared" si="3"/>
        <v>0.19999999999999998</v>
      </c>
      <c r="P39" s="27">
        <f t="shared" si="4"/>
        <v>823.19999999999993</v>
      </c>
      <c r="Q39" s="23">
        <f t="shared" si="5"/>
        <v>5</v>
      </c>
      <c r="R39" s="38">
        <f t="shared" si="6"/>
        <v>4.2165626581210992E-7</v>
      </c>
    </row>
    <row r="40" spans="1:18">
      <c r="A40" s="27">
        <f t="shared" si="0"/>
        <v>818.4</v>
      </c>
      <c r="B40" s="23" t="s">
        <v>9</v>
      </c>
      <c r="C40" s="23">
        <v>0</v>
      </c>
      <c r="D40" s="23">
        <v>0</v>
      </c>
      <c r="E40" s="23">
        <v>0</v>
      </c>
      <c r="F40" s="23">
        <v>816.4</v>
      </c>
      <c r="G40" s="23">
        <v>820.4</v>
      </c>
      <c r="H40" s="30">
        <v>1545</v>
      </c>
      <c r="I40" s="23">
        <v>0.05</v>
      </c>
      <c r="J40" s="23">
        <v>0.35</v>
      </c>
      <c r="K40" s="23">
        <v>0.45</v>
      </c>
      <c r="L40" s="23">
        <v>0</v>
      </c>
      <c r="M40" s="23">
        <v>10</v>
      </c>
      <c r="N40" s="23" t="s">
        <v>9</v>
      </c>
      <c r="O40" s="32">
        <f t="shared" si="3"/>
        <v>0.19999999999999998</v>
      </c>
      <c r="P40" s="27">
        <f t="shared" si="4"/>
        <v>818.19999999999993</v>
      </c>
      <c r="Q40" s="23">
        <f t="shared" si="5"/>
        <v>5</v>
      </c>
      <c r="R40" s="38">
        <f t="shared" si="6"/>
        <v>4.1893151517055744E-7</v>
      </c>
    </row>
    <row r="41" spans="1:18">
      <c r="A41" s="27">
        <f t="shared" si="0"/>
        <v>813.4</v>
      </c>
      <c r="B41" s="23" t="s">
        <v>9</v>
      </c>
      <c r="C41" s="23">
        <v>0</v>
      </c>
      <c r="D41" s="23">
        <v>0</v>
      </c>
      <c r="E41" s="23">
        <v>0</v>
      </c>
      <c r="F41" s="23">
        <v>811.4</v>
      </c>
      <c r="G41" s="23">
        <v>815.4</v>
      </c>
      <c r="H41" s="30">
        <v>1550</v>
      </c>
      <c r="I41" s="23">
        <v>0.05</v>
      </c>
      <c r="J41" s="23">
        <v>0.25</v>
      </c>
      <c r="K41" s="23">
        <v>0.2</v>
      </c>
      <c r="L41" s="23">
        <v>0</v>
      </c>
      <c r="M41" s="23">
        <v>2566</v>
      </c>
      <c r="N41" s="23" t="s">
        <v>9</v>
      </c>
      <c r="O41" s="32">
        <f t="shared" si="3"/>
        <v>0.15</v>
      </c>
      <c r="P41" s="27">
        <f t="shared" si="4"/>
        <v>813.25</v>
      </c>
      <c r="Q41" s="23">
        <f t="shared" si="5"/>
        <v>5</v>
      </c>
      <c r="R41" s="38">
        <f t="shared" si="6"/>
        <v>3.1217481789802287E-7</v>
      </c>
    </row>
    <row r="42" spans="1:18">
      <c r="A42" s="27">
        <f t="shared" si="0"/>
        <v>808.25</v>
      </c>
      <c r="B42" s="23" t="s">
        <v>9</v>
      </c>
      <c r="C42" s="23">
        <v>0</v>
      </c>
      <c r="D42" s="23">
        <v>0</v>
      </c>
      <c r="E42" s="23">
        <v>0</v>
      </c>
      <c r="F42" s="23">
        <v>806.3</v>
      </c>
      <c r="G42" s="23">
        <v>810.2</v>
      </c>
      <c r="H42" s="30">
        <v>1555</v>
      </c>
      <c r="I42" s="23">
        <v>0.05</v>
      </c>
      <c r="J42" s="23">
        <v>0.35</v>
      </c>
      <c r="K42" s="23">
        <v>0.45</v>
      </c>
      <c r="L42" s="23">
        <v>0</v>
      </c>
      <c r="M42" s="23">
        <v>10</v>
      </c>
      <c r="N42" s="23" t="s">
        <v>9</v>
      </c>
      <c r="O42" s="32">
        <f t="shared" si="3"/>
        <v>0.19999999999999998</v>
      </c>
      <c r="P42" s="27">
        <f t="shared" si="4"/>
        <v>808.05</v>
      </c>
      <c r="Q42" s="23">
        <f t="shared" si="5"/>
        <v>5</v>
      </c>
      <c r="R42" s="38">
        <f t="shared" si="6"/>
        <v>4.1356065383939365E-7</v>
      </c>
    </row>
    <row r="43" spans="1:18">
      <c r="A43" s="27">
        <f t="shared" si="0"/>
        <v>803</v>
      </c>
      <c r="B43" s="23" t="s">
        <v>9</v>
      </c>
      <c r="C43" s="23">
        <v>0</v>
      </c>
      <c r="D43" s="23">
        <v>0</v>
      </c>
      <c r="E43" s="23">
        <v>0</v>
      </c>
      <c r="F43" s="23">
        <v>801</v>
      </c>
      <c r="G43" s="23">
        <v>805</v>
      </c>
      <c r="H43" s="30">
        <v>1560</v>
      </c>
      <c r="I43" s="23">
        <v>0.05</v>
      </c>
      <c r="J43" s="23">
        <v>0.35</v>
      </c>
      <c r="K43" s="23">
        <v>0.44</v>
      </c>
      <c r="L43" s="23">
        <v>0</v>
      </c>
      <c r="M43" s="23">
        <v>1333</v>
      </c>
      <c r="N43" s="23" t="s">
        <v>9</v>
      </c>
      <c r="O43" s="32">
        <f t="shared" si="3"/>
        <v>0.19999999999999998</v>
      </c>
      <c r="P43" s="27">
        <f t="shared" si="4"/>
        <v>802.8</v>
      </c>
      <c r="Q43" s="23">
        <f t="shared" si="5"/>
        <v>5</v>
      </c>
      <c r="R43" s="38">
        <f t="shared" si="6"/>
        <v>4.1091387245233395E-7</v>
      </c>
    </row>
    <row r="44" spans="1:18">
      <c r="A44" s="27">
        <f t="shared" si="0"/>
        <v>798</v>
      </c>
      <c r="B44" s="23" t="s">
        <v>9</v>
      </c>
      <c r="C44" s="23">
        <v>0</v>
      </c>
      <c r="D44" s="23">
        <v>0</v>
      </c>
      <c r="E44" s="23">
        <v>0</v>
      </c>
      <c r="F44" s="23">
        <v>796</v>
      </c>
      <c r="G44" s="23">
        <v>800</v>
      </c>
      <c r="H44" s="30">
        <v>1565</v>
      </c>
      <c r="I44" s="23">
        <v>0.05</v>
      </c>
      <c r="J44" s="23">
        <v>0.35</v>
      </c>
      <c r="K44" s="23">
        <v>0.44</v>
      </c>
      <c r="L44" s="23">
        <v>0</v>
      </c>
      <c r="M44" s="23">
        <v>20</v>
      </c>
      <c r="N44" s="23" t="s">
        <v>9</v>
      </c>
      <c r="O44" s="32">
        <f t="shared" si="3"/>
        <v>0.19999999999999998</v>
      </c>
      <c r="P44" s="27">
        <f t="shared" si="4"/>
        <v>797.8</v>
      </c>
      <c r="Q44" s="23">
        <f t="shared" si="5"/>
        <v>5</v>
      </c>
      <c r="R44" s="38">
        <f t="shared" si="6"/>
        <v>4.082924190305096E-7</v>
      </c>
    </row>
    <row r="45" spans="1:18">
      <c r="A45" s="27">
        <f t="shared" si="0"/>
        <v>793</v>
      </c>
      <c r="B45" s="23" t="s">
        <v>9</v>
      </c>
      <c r="C45" s="23">
        <v>0</v>
      </c>
      <c r="D45" s="23">
        <v>0</v>
      </c>
      <c r="E45" s="23">
        <v>0</v>
      </c>
      <c r="F45" s="23">
        <v>791</v>
      </c>
      <c r="G45" s="23">
        <v>795</v>
      </c>
      <c r="H45" s="30">
        <v>1570</v>
      </c>
      <c r="I45" s="23">
        <v>0.05</v>
      </c>
      <c r="J45" s="23">
        <v>0.4</v>
      </c>
      <c r="K45" s="23">
        <v>0.3</v>
      </c>
      <c r="L45" s="23">
        <v>0</v>
      </c>
      <c r="M45" s="23">
        <v>143</v>
      </c>
      <c r="N45" s="23" t="s">
        <v>9</v>
      </c>
      <c r="O45" s="32">
        <f t="shared" si="3"/>
        <v>0.22500000000000001</v>
      </c>
      <c r="P45" s="27">
        <f t="shared" si="4"/>
        <v>792.77499999999998</v>
      </c>
      <c r="Q45" s="23">
        <f t="shared" si="5"/>
        <v>5</v>
      </c>
      <c r="R45" s="38">
        <f t="shared" si="6"/>
        <v>4.5640796786887907E-7</v>
      </c>
    </row>
    <row r="46" spans="1:18">
      <c r="A46" s="27">
        <f t="shared" si="0"/>
        <v>788</v>
      </c>
      <c r="B46" s="23" t="s">
        <v>9</v>
      </c>
      <c r="C46" s="23">
        <v>0</v>
      </c>
      <c r="D46" s="23">
        <v>0</v>
      </c>
      <c r="E46" s="23">
        <v>0</v>
      </c>
      <c r="F46" s="23">
        <v>786</v>
      </c>
      <c r="G46" s="23">
        <v>790</v>
      </c>
      <c r="H46" s="30">
        <v>1575</v>
      </c>
      <c r="I46" s="23">
        <v>0.05</v>
      </c>
      <c r="J46" s="23">
        <v>0.4</v>
      </c>
      <c r="K46" s="23">
        <v>0.5</v>
      </c>
      <c r="L46" s="23">
        <v>0</v>
      </c>
      <c r="M46" s="23">
        <v>1045</v>
      </c>
      <c r="N46" s="23" t="s">
        <v>9</v>
      </c>
      <c r="O46" s="32">
        <f t="shared" si="3"/>
        <v>0.22500000000000001</v>
      </c>
      <c r="P46" s="27">
        <f t="shared" si="4"/>
        <v>787.77499999999998</v>
      </c>
      <c r="Q46" s="23">
        <f t="shared" si="5"/>
        <v>5</v>
      </c>
      <c r="R46" s="38">
        <f t="shared" si="6"/>
        <v>4.5351473922902493E-7</v>
      </c>
    </row>
    <row r="47" spans="1:18">
      <c r="A47" s="27">
        <f t="shared" si="0"/>
        <v>783.05</v>
      </c>
      <c r="B47" s="23" t="s">
        <v>9</v>
      </c>
      <c r="C47" s="23">
        <v>0</v>
      </c>
      <c r="D47" s="23">
        <v>0</v>
      </c>
      <c r="E47" s="23">
        <v>0</v>
      </c>
      <c r="F47" s="23">
        <v>781.1</v>
      </c>
      <c r="G47" s="23">
        <v>785</v>
      </c>
      <c r="H47" s="30">
        <v>1580</v>
      </c>
      <c r="I47" s="23">
        <v>0.05</v>
      </c>
      <c r="J47" s="23">
        <v>0.4</v>
      </c>
      <c r="K47" s="23">
        <v>0.5</v>
      </c>
      <c r="L47" s="23">
        <v>0</v>
      </c>
      <c r="M47" s="23">
        <v>720</v>
      </c>
      <c r="N47" s="23" t="s">
        <v>9</v>
      </c>
      <c r="O47" s="32">
        <f t="shared" si="3"/>
        <v>0.22500000000000001</v>
      </c>
      <c r="P47" s="27">
        <f t="shared" si="4"/>
        <v>782.82499999999993</v>
      </c>
      <c r="Q47" s="23">
        <f t="shared" si="5"/>
        <v>5</v>
      </c>
      <c r="R47" s="38">
        <f t="shared" si="6"/>
        <v>4.506489344656305E-7</v>
      </c>
    </row>
    <row r="48" spans="1:18">
      <c r="A48" s="27">
        <f t="shared" si="0"/>
        <v>778.1</v>
      </c>
      <c r="B48" s="23" t="s">
        <v>9</v>
      </c>
      <c r="C48" s="23">
        <v>0</v>
      </c>
      <c r="D48" s="23">
        <v>0</v>
      </c>
      <c r="E48" s="23">
        <v>0</v>
      </c>
      <c r="F48" s="23">
        <v>776.1</v>
      </c>
      <c r="G48" s="23">
        <v>780.1</v>
      </c>
      <c r="H48" s="30">
        <v>1585</v>
      </c>
      <c r="I48" s="23">
        <v>0.05</v>
      </c>
      <c r="J48" s="23">
        <v>0.4</v>
      </c>
      <c r="K48" s="23">
        <v>0.5</v>
      </c>
      <c r="L48" s="23">
        <v>0</v>
      </c>
      <c r="M48" s="23">
        <v>10</v>
      </c>
      <c r="N48" s="23" t="s">
        <v>9</v>
      </c>
      <c r="O48" s="32">
        <f t="shared" si="3"/>
        <v>0.22500000000000001</v>
      </c>
      <c r="P48" s="27">
        <f t="shared" si="4"/>
        <v>777.875</v>
      </c>
      <c r="Q48" s="23">
        <f t="shared" si="5"/>
        <v>5</v>
      </c>
      <c r="R48" s="38">
        <f t="shared" si="6"/>
        <v>4.4781020808247671E-7</v>
      </c>
    </row>
    <row r="49" spans="1:18">
      <c r="A49" s="27">
        <f t="shared" si="0"/>
        <v>773.1</v>
      </c>
      <c r="B49" s="23" t="s">
        <v>9</v>
      </c>
      <c r="C49" s="23">
        <v>0</v>
      </c>
      <c r="D49" s="23">
        <v>0</v>
      </c>
      <c r="E49" s="23">
        <v>0</v>
      </c>
      <c r="F49" s="23">
        <v>771.1</v>
      </c>
      <c r="G49" s="23">
        <v>775.1</v>
      </c>
      <c r="H49" s="30">
        <v>1590</v>
      </c>
      <c r="I49" s="23">
        <v>0.1</v>
      </c>
      <c r="J49" s="23">
        <v>0.4</v>
      </c>
      <c r="K49" s="23">
        <v>0.5</v>
      </c>
      <c r="L49" s="23">
        <v>0</v>
      </c>
      <c r="M49" s="23">
        <v>299</v>
      </c>
      <c r="N49" s="23" t="s">
        <v>9</v>
      </c>
      <c r="O49" s="32">
        <f t="shared" si="3"/>
        <v>0.25</v>
      </c>
      <c r="P49" s="27">
        <f t="shared" si="4"/>
        <v>772.85</v>
      </c>
      <c r="Q49" s="23">
        <f t="shared" si="5"/>
        <v>5</v>
      </c>
      <c r="R49" s="38">
        <f t="shared" si="6"/>
        <v>4.9444246667457775E-7</v>
      </c>
    </row>
    <row r="50" spans="1:18">
      <c r="A50" s="27">
        <f t="shared" si="0"/>
        <v>768.1</v>
      </c>
      <c r="B50" s="23" t="s">
        <v>9</v>
      </c>
      <c r="C50" s="23">
        <v>0</v>
      </c>
      <c r="D50" s="23">
        <v>0</v>
      </c>
      <c r="E50" s="23">
        <v>0</v>
      </c>
      <c r="F50" s="23">
        <v>766.1</v>
      </c>
      <c r="G50" s="23">
        <v>770.1</v>
      </c>
      <c r="H50" s="30">
        <v>1595</v>
      </c>
      <c r="I50" s="23">
        <v>0.1</v>
      </c>
      <c r="J50" s="23">
        <v>0.4</v>
      </c>
      <c r="K50" s="23">
        <v>0.5</v>
      </c>
      <c r="L50" s="23">
        <v>0</v>
      </c>
      <c r="M50" s="23">
        <v>20</v>
      </c>
      <c r="N50" s="23" t="s">
        <v>9</v>
      </c>
      <c r="O50" s="32">
        <f t="shared" si="3"/>
        <v>0.25</v>
      </c>
      <c r="P50" s="27">
        <f t="shared" si="4"/>
        <v>767.85</v>
      </c>
      <c r="Q50" s="23">
        <f t="shared" si="5"/>
        <v>5</v>
      </c>
      <c r="R50" s="38">
        <f t="shared" si="6"/>
        <v>4.9134737276559778E-7</v>
      </c>
    </row>
    <row r="51" spans="1:18">
      <c r="A51" s="27">
        <f t="shared" si="0"/>
        <v>763.1</v>
      </c>
      <c r="B51" s="23" t="s">
        <v>9</v>
      </c>
      <c r="C51" s="23">
        <v>0</v>
      </c>
      <c r="D51" s="23">
        <v>0</v>
      </c>
      <c r="E51" s="23">
        <v>651.85</v>
      </c>
      <c r="F51" s="23">
        <v>761.1</v>
      </c>
      <c r="G51" s="23">
        <v>765.1</v>
      </c>
      <c r="H51" s="30">
        <v>1600</v>
      </c>
      <c r="I51" s="23">
        <v>0.15</v>
      </c>
      <c r="J51" s="23">
        <v>0.25</v>
      </c>
      <c r="K51" s="23">
        <v>0.25</v>
      </c>
      <c r="L51" s="23">
        <v>275</v>
      </c>
      <c r="M51" s="23">
        <v>10928</v>
      </c>
      <c r="N51" s="23" t="s">
        <v>9</v>
      </c>
      <c r="O51" s="32">
        <f t="shared" si="3"/>
        <v>0.2</v>
      </c>
      <c r="P51" s="27">
        <f t="shared" si="4"/>
        <v>762.9</v>
      </c>
      <c r="Q51" s="23">
        <f t="shared" si="5"/>
        <v>5</v>
      </c>
      <c r="R51" s="38">
        <f t="shared" si="6"/>
        <v>3.9062500000000002E-7</v>
      </c>
    </row>
    <row r="52" spans="1:18">
      <c r="A52" s="27">
        <f t="shared" si="0"/>
        <v>758.1</v>
      </c>
      <c r="B52" s="23" t="s">
        <v>9</v>
      </c>
      <c r="C52" s="23">
        <v>0</v>
      </c>
      <c r="D52" s="23">
        <v>0</v>
      </c>
      <c r="E52" s="23">
        <v>0</v>
      </c>
      <c r="F52" s="23">
        <v>756.1</v>
      </c>
      <c r="G52" s="23">
        <v>760.1</v>
      </c>
      <c r="H52" s="30">
        <v>1605</v>
      </c>
      <c r="I52" s="23">
        <v>0.1</v>
      </c>
      <c r="J52" s="23">
        <v>0.4</v>
      </c>
      <c r="K52" s="23">
        <v>0.54</v>
      </c>
      <c r="L52" s="23">
        <v>0</v>
      </c>
      <c r="M52" s="23">
        <v>54</v>
      </c>
      <c r="N52" s="23" t="s">
        <v>9</v>
      </c>
      <c r="O52" s="32">
        <f t="shared" si="3"/>
        <v>0.25</v>
      </c>
      <c r="P52" s="27">
        <f t="shared" si="4"/>
        <v>757.85</v>
      </c>
      <c r="Q52" s="23">
        <f t="shared" si="5"/>
        <v>5</v>
      </c>
      <c r="R52" s="38">
        <f t="shared" si="6"/>
        <v>4.8524373792956199E-7</v>
      </c>
    </row>
    <row r="53" spans="1:18">
      <c r="A53" s="27">
        <f t="shared" si="0"/>
        <v>753.1</v>
      </c>
      <c r="B53" s="23" t="s">
        <v>9</v>
      </c>
      <c r="C53" s="23">
        <v>0</v>
      </c>
      <c r="D53" s="23">
        <v>0</v>
      </c>
      <c r="E53" s="23">
        <v>0</v>
      </c>
      <c r="F53" s="23">
        <v>751.1</v>
      </c>
      <c r="G53" s="23">
        <v>755.1</v>
      </c>
      <c r="H53" s="30">
        <v>1610</v>
      </c>
      <c r="I53" s="23">
        <v>0.1</v>
      </c>
      <c r="J53" s="23">
        <v>0.4</v>
      </c>
      <c r="K53" s="23">
        <v>0.3</v>
      </c>
      <c r="L53" s="23">
        <v>0</v>
      </c>
      <c r="M53" s="23">
        <v>55</v>
      </c>
      <c r="N53" s="23" t="s">
        <v>9</v>
      </c>
      <c r="O53" s="32">
        <f t="shared" si="3"/>
        <v>0.25</v>
      </c>
      <c r="P53" s="27">
        <f t="shared" si="4"/>
        <v>752.85</v>
      </c>
      <c r="Q53" s="23">
        <f t="shared" si="5"/>
        <v>5</v>
      </c>
      <c r="R53" s="38">
        <f t="shared" si="6"/>
        <v>4.8223448169437903E-7</v>
      </c>
    </row>
    <row r="54" spans="1:18">
      <c r="A54" s="27">
        <f t="shared" si="0"/>
        <v>748.1</v>
      </c>
      <c r="B54" s="23" t="s">
        <v>9</v>
      </c>
      <c r="C54" s="23">
        <v>0</v>
      </c>
      <c r="D54" s="23">
        <v>0</v>
      </c>
      <c r="E54" s="23">
        <v>0</v>
      </c>
      <c r="F54" s="23">
        <v>746.1</v>
      </c>
      <c r="G54" s="23">
        <v>750.1</v>
      </c>
      <c r="H54" s="30">
        <v>1615</v>
      </c>
      <c r="I54" s="23">
        <v>0.1</v>
      </c>
      <c r="J54" s="23">
        <v>0.4</v>
      </c>
      <c r="K54" s="23">
        <v>0.55000000000000004</v>
      </c>
      <c r="L54" s="23">
        <v>0</v>
      </c>
      <c r="M54" s="23">
        <v>30</v>
      </c>
      <c r="N54" s="23" t="s">
        <v>9</v>
      </c>
      <c r="O54" s="32">
        <f t="shared" si="3"/>
        <v>0.25</v>
      </c>
      <c r="P54" s="27">
        <f t="shared" si="4"/>
        <v>747.85</v>
      </c>
      <c r="Q54" s="23">
        <f t="shared" si="5"/>
        <v>5</v>
      </c>
      <c r="R54" s="38">
        <f t="shared" si="6"/>
        <v>4.7925313191921713E-7</v>
      </c>
    </row>
    <row r="55" spans="1:18">
      <c r="A55" s="27">
        <f t="shared" si="0"/>
        <v>743.15000000000009</v>
      </c>
      <c r="B55" s="23" t="s">
        <v>9</v>
      </c>
      <c r="C55" s="23">
        <v>0</v>
      </c>
      <c r="D55" s="23">
        <v>0</v>
      </c>
      <c r="E55" s="23">
        <v>0</v>
      </c>
      <c r="F55" s="23">
        <v>741.2</v>
      </c>
      <c r="G55" s="23">
        <v>745.1</v>
      </c>
      <c r="H55" s="30">
        <v>1620</v>
      </c>
      <c r="I55" s="23">
        <v>0.1</v>
      </c>
      <c r="J55" s="23">
        <v>0.4</v>
      </c>
      <c r="K55" s="23">
        <v>0.25</v>
      </c>
      <c r="L55" s="23">
        <v>0</v>
      </c>
      <c r="M55" s="23">
        <v>345</v>
      </c>
      <c r="N55" s="23" t="s">
        <v>9</v>
      </c>
      <c r="O55" s="32">
        <f t="shared" si="3"/>
        <v>0.25</v>
      </c>
      <c r="P55" s="27">
        <f t="shared" si="4"/>
        <v>742.90000000000009</v>
      </c>
      <c r="Q55" s="23">
        <f t="shared" si="5"/>
        <v>5</v>
      </c>
      <c r="R55" s="38">
        <f t="shared" si="6"/>
        <v>4.7629934461210179E-7</v>
      </c>
    </row>
    <row r="56" spans="1:18">
      <c r="A56" s="27">
        <f t="shared" si="0"/>
        <v>738.2</v>
      </c>
      <c r="B56" s="23" t="s">
        <v>9</v>
      </c>
      <c r="C56" s="23">
        <v>0</v>
      </c>
      <c r="D56" s="23">
        <v>0</v>
      </c>
      <c r="E56" s="23">
        <v>0</v>
      </c>
      <c r="F56" s="23">
        <v>736.2</v>
      </c>
      <c r="G56" s="23">
        <v>740.2</v>
      </c>
      <c r="H56" s="30">
        <v>1625</v>
      </c>
      <c r="I56" s="23">
        <v>0.1</v>
      </c>
      <c r="J56" s="23">
        <v>0.3</v>
      </c>
      <c r="K56" s="23">
        <v>0.4</v>
      </c>
      <c r="L56" s="23">
        <v>0</v>
      </c>
      <c r="M56" s="23">
        <v>624</v>
      </c>
      <c r="N56" s="23" t="s">
        <v>9</v>
      </c>
      <c r="O56" s="32">
        <f t="shared" si="3"/>
        <v>0.2</v>
      </c>
      <c r="P56" s="27">
        <f t="shared" si="4"/>
        <v>738</v>
      </c>
      <c r="Q56" s="23">
        <f t="shared" si="5"/>
        <v>5</v>
      </c>
      <c r="R56" s="38">
        <f t="shared" si="6"/>
        <v>3.7869822485207103E-7</v>
      </c>
    </row>
    <row r="57" spans="1:18">
      <c r="A57" s="27">
        <f t="shared" si="0"/>
        <v>733.2</v>
      </c>
      <c r="B57" s="23" t="s">
        <v>9</v>
      </c>
      <c r="C57" s="23">
        <v>0</v>
      </c>
      <c r="D57" s="23">
        <v>0</v>
      </c>
      <c r="E57" s="23">
        <v>0</v>
      </c>
      <c r="F57" s="23">
        <v>731.2</v>
      </c>
      <c r="G57" s="23">
        <v>735.2</v>
      </c>
      <c r="H57" s="30">
        <v>1630</v>
      </c>
      <c r="I57" s="23">
        <v>0.1</v>
      </c>
      <c r="J57" s="23">
        <v>0.4</v>
      </c>
      <c r="K57" s="23">
        <v>0.55000000000000004</v>
      </c>
      <c r="L57" s="23">
        <v>0</v>
      </c>
      <c r="M57" s="23">
        <v>917</v>
      </c>
      <c r="N57" s="23" t="s">
        <v>9</v>
      </c>
      <c r="O57" s="32">
        <f t="shared" si="3"/>
        <v>0.25</v>
      </c>
      <c r="P57" s="27">
        <f t="shared" si="4"/>
        <v>732.95</v>
      </c>
      <c r="Q57" s="23">
        <f t="shared" si="5"/>
        <v>5</v>
      </c>
      <c r="R57" s="38">
        <f t="shared" si="6"/>
        <v>4.7047310775716058E-7</v>
      </c>
    </row>
    <row r="58" spans="1:18">
      <c r="A58" s="27">
        <f t="shared" si="0"/>
        <v>728.2</v>
      </c>
      <c r="B58" s="23" t="s">
        <v>9</v>
      </c>
      <c r="C58" s="23">
        <v>0</v>
      </c>
      <c r="D58" s="23">
        <v>0</v>
      </c>
      <c r="E58" s="23">
        <v>0</v>
      </c>
      <c r="F58" s="23">
        <v>726.2</v>
      </c>
      <c r="G58" s="23">
        <v>730.2</v>
      </c>
      <c r="H58" s="30">
        <v>1635</v>
      </c>
      <c r="I58" s="23">
        <v>0.1</v>
      </c>
      <c r="J58" s="23">
        <v>0.55000000000000004</v>
      </c>
      <c r="K58" s="23">
        <v>0.45</v>
      </c>
      <c r="L58" s="23">
        <v>0</v>
      </c>
      <c r="M58" s="23">
        <v>160</v>
      </c>
      <c r="N58" s="23" t="s">
        <v>9</v>
      </c>
      <c r="O58" s="32">
        <f t="shared" si="3"/>
        <v>0.32500000000000001</v>
      </c>
      <c r="P58" s="27">
        <f t="shared" si="4"/>
        <v>727.875</v>
      </c>
      <c r="Q58" s="23">
        <f t="shared" si="5"/>
        <v>5</v>
      </c>
      <c r="R58" s="38">
        <f t="shared" si="6"/>
        <v>6.0787999513696004E-7</v>
      </c>
    </row>
    <row r="59" spans="1:18">
      <c r="A59" s="27">
        <f t="shared" si="0"/>
        <v>723.2</v>
      </c>
      <c r="B59" s="23" t="s">
        <v>9</v>
      </c>
      <c r="C59" s="23">
        <v>0</v>
      </c>
      <c r="D59" s="23">
        <v>0</v>
      </c>
      <c r="E59" s="23">
        <v>0</v>
      </c>
      <c r="F59" s="23">
        <v>721.2</v>
      </c>
      <c r="G59" s="23">
        <v>725.2</v>
      </c>
      <c r="H59" s="30">
        <v>1640</v>
      </c>
      <c r="I59" s="23">
        <v>0.1</v>
      </c>
      <c r="J59" s="23">
        <v>0.45</v>
      </c>
      <c r="K59" s="23">
        <v>0.45</v>
      </c>
      <c r="L59" s="23">
        <v>0</v>
      </c>
      <c r="M59" s="23">
        <v>1608</v>
      </c>
      <c r="N59" s="23" t="s">
        <v>9</v>
      </c>
      <c r="O59" s="32">
        <f t="shared" si="3"/>
        <v>0.27500000000000002</v>
      </c>
      <c r="P59" s="27">
        <f t="shared" si="4"/>
        <v>722.92500000000007</v>
      </c>
      <c r="Q59" s="23">
        <f t="shared" si="5"/>
        <v>5</v>
      </c>
      <c r="R59" s="38">
        <f t="shared" si="6"/>
        <v>5.1122843545508623E-7</v>
      </c>
    </row>
    <row r="60" spans="1:18">
      <c r="A60" s="27">
        <f t="shared" si="0"/>
        <v>718.2</v>
      </c>
      <c r="B60" s="23" t="s">
        <v>9</v>
      </c>
      <c r="C60" s="23">
        <v>0</v>
      </c>
      <c r="D60" s="23">
        <v>0</v>
      </c>
      <c r="E60" s="23">
        <v>0</v>
      </c>
      <c r="F60" s="23">
        <v>716.2</v>
      </c>
      <c r="G60" s="23">
        <v>720.2</v>
      </c>
      <c r="H60" s="30">
        <v>1645</v>
      </c>
      <c r="I60" s="23">
        <v>0.15</v>
      </c>
      <c r="J60" s="23">
        <v>0.45</v>
      </c>
      <c r="K60" s="23">
        <v>0.45</v>
      </c>
      <c r="L60" s="23">
        <v>0</v>
      </c>
      <c r="M60" s="23">
        <v>278</v>
      </c>
      <c r="N60" s="23" t="s">
        <v>9</v>
      </c>
      <c r="O60" s="32">
        <f t="shared" si="3"/>
        <v>0.3</v>
      </c>
      <c r="P60" s="27">
        <f t="shared" si="4"/>
        <v>717.90000000000009</v>
      </c>
      <c r="Q60" s="23">
        <f t="shared" si="5"/>
        <v>5</v>
      </c>
      <c r="R60" s="38">
        <f t="shared" si="6"/>
        <v>5.5431860385620977E-7</v>
      </c>
    </row>
    <row r="61" spans="1:18">
      <c r="A61" s="27">
        <f t="shared" si="0"/>
        <v>713.2</v>
      </c>
      <c r="B61" s="23" t="s">
        <v>9</v>
      </c>
      <c r="C61" s="23">
        <v>0</v>
      </c>
      <c r="D61" s="23">
        <v>0</v>
      </c>
      <c r="E61" s="23">
        <v>0</v>
      </c>
      <c r="F61" s="23">
        <v>711.2</v>
      </c>
      <c r="G61" s="23">
        <v>715.2</v>
      </c>
      <c r="H61" s="30">
        <v>1650</v>
      </c>
      <c r="I61" s="23">
        <v>0.25</v>
      </c>
      <c r="J61" s="23">
        <v>0.35</v>
      </c>
      <c r="K61" s="23">
        <v>0.25</v>
      </c>
      <c r="L61" s="23">
        <v>785</v>
      </c>
      <c r="M61" s="23">
        <v>6255</v>
      </c>
      <c r="N61" s="23" t="s">
        <v>9</v>
      </c>
      <c r="O61" s="32">
        <f t="shared" si="3"/>
        <v>0.3</v>
      </c>
      <c r="P61" s="27">
        <f t="shared" si="4"/>
        <v>712.90000000000009</v>
      </c>
      <c r="Q61" s="23">
        <f t="shared" si="5"/>
        <v>5</v>
      </c>
      <c r="R61" s="38">
        <f t="shared" si="6"/>
        <v>5.5096418732782367E-7</v>
      </c>
    </row>
    <row r="62" spans="1:18">
      <c r="A62" s="27">
        <f t="shared" si="0"/>
        <v>708.2</v>
      </c>
      <c r="B62" s="23" t="s">
        <v>9</v>
      </c>
      <c r="C62" s="23">
        <v>0</v>
      </c>
      <c r="D62" s="23">
        <v>0</v>
      </c>
      <c r="E62" s="23">
        <v>0</v>
      </c>
      <c r="F62" s="23">
        <v>706.2</v>
      </c>
      <c r="G62" s="23">
        <v>710.2</v>
      </c>
      <c r="H62" s="30">
        <v>1655</v>
      </c>
      <c r="I62" s="23">
        <v>0.15</v>
      </c>
      <c r="J62" s="23">
        <v>0.5</v>
      </c>
      <c r="K62" s="23">
        <v>0.3</v>
      </c>
      <c r="L62" s="23">
        <v>0</v>
      </c>
      <c r="M62" s="23">
        <v>133</v>
      </c>
      <c r="N62" s="23" t="s">
        <v>9</v>
      </c>
      <c r="O62" s="32">
        <f t="shared" si="3"/>
        <v>0.32500000000000001</v>
      </c>
      <c r="P62" s="27">
        <f t="shared" si="4"/>
        <v>707.875</v>
      </c>
      <c r="Q62" s="23">
        <f t="shared" si="5"/>
        <v>5</v>
      </c>
      <c r="R62" s="38">
        <f t="shared" si="6"/>
        <v>5.9327680470240327E-7</v>
      </c>
    </row>
    <row r="63" spans="1:18">
      <c r="A63" s="27">
        <f t="shared" si="0"/>
        <v>703.25</v>
      </c>
      <c r="B63" s="23" t="s">
        <v>9</v>
      </c>
      <c r="C63" s="23">
        <v>0</v>
      </c>
      <c r="D63" s="23">
        <v>0</v>
      </c>
      <c r="E63" s="23">
        <v>0</v>
      </c>
      <c r="F63" s="23">
        <v>701.3</v>
      </c>
      <c r="G63" s="23">
        <v>705.2</v>
      </c>
      <c r="H63" s="30">
        <v>1660</v>
      </c>
      <c r="I63" s="23">
        <v>0.15</v>
      </c>
      <c r="J63" s="23">
        <v>0.35</v>
      </c>
      <c r="K63" s="23">
        <v>0.45</v>
      </c>
      <c r="L63" s="23">
        <v>0</v>
      </c>
      <c r="M63" s="23">
        <v>1669</v>
      </c>
      <c r="N63" s="23" t="s">
        <v>9</v>
      </c>
      <c r="O63" s="32">
        <f t="shared" si="3"/>
        <v>0.25</v>
      </c>
      <c r="P63" s="27">
        <f t="shared" si="4"/>
        <v>703</v>
      </c>
      <c r="Q63" s="23">
        <f t="shared" si="5"/>
        <v>5</v>
      </c>
      <c r="R63" s="38">
        <f t="shared" si="6"/>
        <v>4.5362171577877774E-7</v>
      </c>
    </row>
    <row r="64" spans="1:18">
      <c r="A64" s="27">
        <f t="shared" si="0"/>
        <v>698.3</v>
      </c>
      <c r="B64" s="23" t="s">
        <v>9</v>
      </c>
      <c r="C64" s="23">
        <v>0</v>
      </c>
      <c r="D64" s="23">
        <v>0</v>
      </c>
      <c r="E64" s="23">
        <v>0</v>
      </c>
      <c r="F64" s="23">
        <v>696.3</v>
      </c>
      <c r="G64" s="23">
        <v>700.3</v>
      </c>
      <c r="H64" s="30">
        <v>1665</v>
      </c>
      <c r="I64" s="23">
        <v>0.15</v>
      </c>
      <c r="J64" s="23">
        <v>0.5</v>
      </c>
      <c r="K64" s="23">
        <v>0.5</v>
      </c>
      <c r="L64" s="23">
        <v>0</v>
      </c>
      <c r="M64" s="23">
        <v>282</v>
      </c>
      <c r="N64" s="23" t="s">
        <v>9</v>
      </c>
      <c r="O64" s="32">
        <f t="shared" si="3"/>
        <v>0.32500000000000001</v>
      </c>
      <c r="P64" s="27">
        <f t="shared" si="4"/>
        <v>697.97499999999991</v>
      </c>
      <c r="Q64" s="23">
        <f t="shared" si="5"/>
        <v>5</v>
      </c>
      <c r="R64" s="38">
        <f t="shared" si="6"/>
        <v>5.8617175734292852E-7</v>
      </c>
    </row>
    <row r="65" spans="1:18">
      <c r="A65" s="27">
        <f t="shared" si="0"/>
        <v>693.3</v>
      </c>
      <c r="B65" s="23" t="s">
        <v>9</v>
      </c>
      <c r="C65" s="23">
        <v>0</v>
      </c>
      <c r="D65" s="23">
        <v>0</v>
      </c>
      <c r="E65" s="23">
        <v>0</v>
      </c>
      <c r="F65" s="23">
        <v>691.3</v>
      </c>
      <c r="G65" s="23">
        <v>695.3</v>
      </c>
      <c r="H65" s="30">
        <v>1670</v>
      </c>
      <c r="I65" s="23">
        <v>0.15</v>
      </c>
      <c r="J65" s="23">
        <v>0.35</v>
      </c>
      <c r="K65" s="23">
        <v>0.4</v>
      </c>
      <c r="L65" s="23">
        <v>0</v>
      </c>
      <c r="M65" s="23">
        <v>1766</v>
      </c>
      <c r="N65" s="23" t="s">
        <v>9</v>
      </c>
      <c r="O65" s="32">
        <f t="shared" si="3"/>
        <v>0.25</v>
      </c>
      <c r="P65" s="27">
        <f t="shared" si="4"/>
        <v>693.05</v>
      </c>
      <c r="Q65" s="23">
        <f t="shared" si="5"/>
        <v>5</v>
      </c>
      <c r="R65" s="38">
        <f t="shared" si="6"/>
        <v>4.482053856359138E-7</v>
      </c>
    </row>
    <row r="66" spans="1:18">
      <c r="A66" s="27">
        <f t="shared" si="0"/>
        <v>688.3</v>
      </c>
      <c r="B66" s="23" t="s">
        <v>9</v>
      </c>
      <c r="C66" s="23">
        <v>0</v>
      </c>
      <c r="D66" s="23">
        <v>0</v>
      </c>
      <c r="E66" s="23">
        <v>0</v>
      </c>
      <c r="F66" s="23">
        <v>686.3</v>
      </c>
      <c r="G66" s="23">
        <v>690.3</v>
      </c>
      <c r="H66" s="30">
        <v>1675</v>
      </c>
      <c r="I66" s="23">
        <v>0.15</v>
      </c>
      <c r="J66" s="23">
        <v>0.5</v>
      </c>
      <c r="K66" s="23">
        <v>0.5</v>
      </c>
      <c r="L66" s="23">
        <v>0</v>
      </c>
      <c r="M66" s="23">
        <v>1583</v>
      </c>
      <c r="N66" s="23" t="s">
        <v>9</v>
      </c>
      <c r="O66" s="32">
        <f t="shared" si="3"/>
        <v>0.32500000000000001</v>
      </c>
      <c r="P66" s="27">
        <f t="shared" si="4"/>
        <v>687.97499999999991</v>
      </c>
      <c r="Q66" s="23">
        <f t="shared" si="5"/>
        <v>5</v>
      </c>
      <c r="R66" s="38">
        <f t="shared" si="6"/>
        <v>5.7919358431721989E-7</v>
      </c>
    </row>
    <row r="67" spans="1:18">
      <c r="A67" s="27">
        <f t="shared" si="0"/>
        <v>683.3</v>
      </c>
      <c r="B67" s="23" t="s">
        <v>9</v>
      </c>
      <c r="C67" s="23">
        <v>0</v>
      </c>
      <c r="D67" s="23">
        <v>0</v>
      </c>
      <c r="E67" s="23">
        <v>0</v>
      </c>
      <c r="F67" s="23">
        <v>681.3</v>
      </c>
      <c r="G67" s="23">
        <v>685.3</v>
      </c>
      <c r="H67" s="30">
        <v>1680</v>
      </c>
      <c r="I67" s="23">
        <v>0.15</v>
      </c>
      <c r="J67" s="23">
        <v>0.4</v>
      </c>
      <c r="K67" s="23">
        <v>0.35</v>
      </c>
      <c r="L67" s="23">
        <v>0</v>
      </c>
      <c r="M67" s="23">
        <v>2005</v>
      </c>
      <c r="N67" s="23" t="s">
        <v>9</v>
      </c>
      <c r="O67" s="32">
        <f t="shared" si="3"/>
        <v>0.27500000000000002</v>
      </c>
      <c r="P67" s="27">
        <f t="shared" si="4"/>
        <v>683.02499999999998</v>
      </c>
      <c r="Q67" s="23">
        <f t="shared" si="5"/>
        <v>5</v>
      </c>
      <c r="R67" s="38">
        <f t="shared" si="6"/>
        <v>4.8717403628117917E-7</v>
      </c>
    </row>
    <row r="68" spans="1:18">
      <c r="A68" s="27">
        <f t="shared" si="0"/>
        <v>678.3</v>
      </c>
      <c r="B68" s="23" t="s">
        <v>9</v>
      </c>
      <c r="C68" s="23">
        <v>0</v>
      </c>
      <c r="D68" s="23">
        <v>0</v>
      </c>
      <c r="E68" s="23">
        <v>0</v>
      </c>
      <c r="F68" s="23">
        <v>676.3</v>
      </c>
      <c r="G68" s="23">
        <v>680.3</v>
      </c>
      <c r="H68" s="30">
        <v>1685</v>
      </c>
      <c r="I68" s="23">
        <v>0.2</v>
      </c>
      <c r="J68" s="23">
        <v>0.5</v>
      </c>
      <c r="K68" s="23">
        <v>0.55000000000000004</v>
      </c>
      <c r="L68" s="23">
        <v>0</v>
      </c>
      <c r="M68" s="23">
        <v>176</v>
      </c>
      <c r="N68" s="23" t="s">
        <v>9</v>
      </c>
      <c r="O68" s="32">
        <f t="shared" si="3"/>
        <v>0.35</v>
      </c>
      <c r="P68" s="27">
        <f t="shared" si="4"/>
        <v>677.94999999999993</v>
      </c>
      <c r="Q68" s="23">
        <f t="shared" si="5"/>
        <v>5</v>
      </c>
      <c r="R68" s="38">
        <f t="shared" si="6"/>
        <v>6.1636538139809281E-7</v>
      </c>
    </row>
    <row r="69" spans="1:18">
      <c r="A69" s="27">
        <f t="shared" si="0"/>
        <v>673.3</v>
      </c>
      <c r="B69" s="23" t="s">
        <v>9</v>
      </c>
      <c r="C69" s="23">
        <v>0</v>
      </c>
      <c r="D69" s="23">
        <v>0</v>
      </c>
      <c r="E69" s="23">
        <v>0</v>
      </c>
      <c r="F69" s="23">
        <v>671.3</v>
      </c>
      <c r="G69" s="23">
        <v>675.3</v>
      </c>
      <c r="H69" s="30">
        <v>1690</v>
      </c>
      <c r="I69" s="23">
        <v>0.2</v>
      </c>
      <c r="J69" s="23">
        <v>0.4</v>
      </c>
      <c r="K69" s="23">
        <v>0.5</v>
      </c>
      <c r="L69" s="23">
        <v>0</v>
      </c>
      <c r="M69" s="23">
        <v>2451</v>
      </c>
      <c r="N69" s="23" t="s">
        <v>9</v>
      </c>
      <c r="O69" s="32">
        <f t="shared" si="3"/>
        <v>0.30000000000000004</v>
      </c>
      <c r="P69" s="27">
        <f t="shared" si="4"/>
        <v>673</v>
      </c>
      <c r="Q69" s="23">
        <f t="shared" si="5"/>
        <v>5</v>
      </c>
      <c r="R69" s="38">
        <f t="shared" si="6"/>
        <v>5.2519169496866361E-7</v>
      </c>
    </row>
    <row r="70" spans="1:18">
      <c r="A70" s="27">
        <f t="shared" ref="A70:A133" si="7">IF(F70 &lt;&gt; 0, 0.5*(F70+G70),0)</f>
        <v>668.34999999999991</v>
      </c>
      <c r="B70" s="23" t="s">
        <v>9</v>
      </c>
      <c r="C70" s="23">
        <v>0</v>
      </c>
      <c r="D70" s="23">
        <v>0</v>
      </c>
      <c r="E70" s="23">
        <v>0</v>
      </c>
      <c r="F70" s="23">
        <v>666.4</v>
      </c>
      <c r="G70" s="23">
        <v>670.3</v>
      </c>
      <c r="H70" s="30">
        <v>1695</v>
      </c>
      <c r="I70" s="23">
        <v>0.2</v>
      </c>
      <c r="J70" s="23">
        <v>0.5</v>
      </c>
      <c r="K70" s="23">
        <v>0.55000000000000004</v>
      </c>
      <c r="L70" s="23">
        <v>0</v>
      </c>
      <c r="M70" s="23">
        <v>84</v>
      </c>
      <c r="N70" s="23" t="s">
        <v>9</v>
      </c>
      <c r="O70" s="32">
        <f t="shared" si="3"/>
        <v>0.35</v>
      </c>
      <c r="P70" s="27">
        <f t="shared" si="4"/>
        <v>667.99999999999989</v>
      </c>
      <c r="Q70" s="23">
        <f t="shared" si="5"/>
        <v>5</v>
      </c>
      <c r="R70" s="38">
        <f t="shared" si="6"/>
        <v>6.091140870685079E-7</v>
      </c>
    </row>
    <row r="71" spans="1:18">
      <c r="A71" s="27">
        <f t="shared" si="7"/>
        <v>663.4</v>
      </c>
      <c r="B71" s="23" t="s">
        <v>9</v>
      </c>
      <c r="C71" s="23">
        <v>69</v>
      </c>
      <c r="D71" s="23">
        <v>0</v>
      </c>
      <c r="E71" s="23">
        <v>565</v>
      </c>
      <c r="F71" s="23">
        <v>661.4</v>
      </c>
      <c r="G71" s="23">
        <v>665.4</v>
      </c>
      <c r="H71" s="30">
        <v>1700</v>
      </c>
      <c r="I71" s="23">
        <v>0.15</v>
      </c>
      <c r="J71" s="23">
        <v>0.4</v>
      </c>
      <c r="K71" s="23">
        <v>0.4</v>
      </c>
      <c r="L71" s="23">
        <v>295</v>
      </c>
      <c r="M71" s="23">
        <v>9098</v>
      </c>
      <c r="N71" s="23" t="s">
        <v>9</v>
      </c>
      <c r="O71" s="32">
        <f t="shared" ref="O71:O134" si="8">IF(I71&lt;&gt;0,0.5*(I71+J71),0)</f>
        <v>0.27500000000000002</v>
      </c>
      <c r="P71" s="27">
        <f t="shared" ref="P71:P134" si="9">ABS(A71-O71)</f>
        <v>663.125</v>
      </c>
      <c r="Q71" s="23">
        <f t="shared" ref="Q71:Q134" si="10">(H72-H70)/2</f>
        <v>5</v>
      </c>
      <c r="R71" s="38">
        <f t="shared" si="6"/>
        <v>4.7577854671280275E-7</v>
      </c>
    </row>
    <row r="72" spans="1:18">
      <c r="A72" s="27">
        <f t="shared" si="7"/>
        <v>658.4</v>
      </c>
      <c r="B72" s="23" t="s">
        <v>9</v>
      </c>
      <c r="C72" s="23">
        <v>0</v>
      </c>
      <c r="D72" s="23">
        <v>0</v>
      </c>
      <c r="E72" s="23">
        <v>0</v>
      </c>
      <c r="F72" s="23">
        <v>656.4</v>
      </c>
      <c r="G72" s="23">
        <v>660.4</v>
      </c>
      <c r="H72" s="30">
        <v>1705</v>
      </c>
      <c r="I72" s="23">
        <v>0.2</v>
      </c>
      <c r="J72" s="23">
        <v>0.55000000000000004</v>
      </c>
      <c r="K72" s="23">
        <v>0.71</v>
      </c>
      <c r="L72" s="23">
        <v>0</v>
      </c>
      <c r="M72" s="23">
        <v>56</v>
      </c>
      <c r="N72" s="23" t="s">
        <v>9</v>
      </c>
      <c r="O72" s="32">
        <f t="shared" si="8"/>
        <v>0.375</v>
      </c>
      <c r="P72" s="27">
        <f t="shared" si="9"/>
        <v>658.02499999999998</v>
      </c>
      <c r="Q72" s="23">
        <f t="shared" si="10"/>
        <v>5</v>
      </c>
      <c r="R72" s="38">
        <f t="shared" si="6"/>
        <v>6.4498929317773322E-7</v>
      </c>
    </row>
    <row r="73" spans="1:18">
      <c r="A73" s="27">
        <f t="shared" si="7"/>
        <v>653.4</v>
      </c>
      <c r="B73" s="23" t="s">
        <v>9</v>
      </c>
      <c r="C73" s="23">
        <v>1</v>
      </c>
      <c r="D73" s="23">
        <v>0</v>
      </c>
      <c r="E73" s="23">
        <v>557.37</v>
      </c>
      <c r="F73" s="23">
        <v>651.4</v>
      </c>
      <c r="G73" s="23">
        <v>655.4</v>
      </c>
      <c r="H73" s="30">
        <v>1710</v>
      </c>
      <c r="I73" s="23">
        <v>0.2</v>
      </c>
      <c r="J73" s="23">
        <v>0.45</v>
      </c>
      <c r="K73" s="23">
        <v>0.75</v>
      </c>
      <c r="L73" s="23">
        <v>0</v>
      </c>
      <c r="M73" s="23">
        <v>1744</v>
      </c>
      <c r="N73" s="23" t="s">
        <v>9</v>
      </c>
      <c r="O73" s="32">
        <f t="shared" si="8"/>
        <v>0.32500000000000001</v>
      </c>
      <c r="P73" s="27">
        <f t="shared" si="9"/>
        <v>653.07499999999993</v>
      </c>
      <c r="Q73" s="23">
        <f t="shared" si="10"/>
        <v>5</v>
      </c>
      <c r="R73" s="38">
        <f t="shared" si="6"/>
        <v>5.5572654833966009E-7</v>
      </c>
    </row>
    <row r="74" spans="1:18">
      <c r="A74" s="27">
        <f t="shared" si="7"/>
        <v>648.4</v>
      </c>
      <c r="B74" s="23" t="s">
        <v>9</v>
      </c>
      <c r="C74" s="23">
        <v>0</v>
      </c>
      <c r="D74" s="23">
        <v>0</v>
      </c>
      <c r="E74" s="23">
        <v>0</v>
      </c>
      <c r="F74" s="23">
        <v>646.4</v>
      </c>
      <c r="G74" s="23">
        <v>650.4</v>
      </c>
      <c r="H74" s="30">
        <v>1715</v>
      </c>
      <c r="I74" s="23">
        <v>0.2</v>
      </c>
      <c r="J74" s="23">
        <v>0.55000000000000004</v>
      </c>
      <c r="K74" s="23">
        <v>0.5</v>
      </c>
      <c r="L74" s="23">
        <v>0</v>
      </c>
      <c r="M74" s="23">
        <v>269</v>
      </c>
      <c r="N74" s="23" t="s">
        <v>9</v>
      </c>
      <c r="O74" s="32">
        <f t="shared" si="8"/>
        <v>0.375</v>
      </c>
      <c r="P74" s="27">
        <f t="shared" si="9"/>
        <v>648.02499999999998</v>
      </c>
      <c r="Q74" s="23">
        <f t="shared" si="10"/>
        <v>5</v>
      </c>
      <c r="R74" s="38">
        <f t="shared" si="6"/>
        <v>6.3748948142355649E-7</v>
      </c>
    </row>
    <row r="75" spans="1:18">
      <c r="A75" s="27">
        <f t="shared" si="7"/>
        <v>643.4</v>
      </c>
      <c r="B75" s="23" t="s">
        <v>9</v>
      </c>
      <c r="C75" s="23">
        <v>0</v>
      </c>
      <c r="D75" s="23">
        <v>0</v>
      </c>
      <c r="E75" s="23">
        <v>0</v>
      </c>
      <c r="F75" s="23">
        <v>641.4</v>
      </c>
      <c r="G75" s="23">
        <v>645.4</v>
      </c>
      <c r="H75" s="30">
        <v>1720</v>
      </c>
      <c r="I75" s="23">
        <v>0.2</v>
      </c>
      <c r="J75" s="23">
        <v>0.5</v>
      </c>
      <c r="K75" s="23">
        <v>0.48</v>
      </c>
      <c r="L75" s="23">
        <v>0</v>
      </c>
      <c r="M75" s="23">
        <v>514</v>
      </c>
      <c r="N75" s="23" t="s">
        <v>9</v>
      </c>
      <c r="O75" s="32">
        <f t="shared" si="8"/>
        <v>0.35</v>
      </c>
      <c r="P75" s="27">
        <f t="shared" si="9"/>
        <v>643.04999999999995</v>
      </c>
      <c r="Q75" s="23">
        <f t="shared" si="10"/>
        <v>5</v>
      </c>
      <c r="R75" s="38">
        <f t="shared" si="6"/>
        <v>5.9153596538669552E-7</v>
      </c>
    </row>
    <row r="76" spans="1:18">
      <c r="A76" s="27">
        <f t="shared" si="7"/>
        <v>638.4</v>
      </c>
      <c r="B76" s="23" t="s">
        <v>9</v>
      </c>
      <c r="C76" s="23">
        <v>1</v>
      </c>
      <c r="D76" s="23">
        <v>0</v>
      </c>
      <c r="E76" s="23">
        <v>542.22</v>
      </c>
      <c r="F76" s="23">
        <v>636.4</v>
      </c>
      <c r="G76" s="23">
        <v>640.4</v>
      </c>
      <c r="H76" s="30">
        <v>1725</v>
      </c>
      <c r="I76" s="23">
        <v>0.2</v>
      </c>
      <c r="J76" s="23">
        <v>0.55000000000000004</v>
      </c>
      <c r="K76" s="23">
        <v>0.55000000000000004</v>
      </c>
      <c r="L76" s="23">
        <v>0</v>
      </c>
      <c r="M76" s="23">
        <v>1416</v>
      </c>
      <c r="N76" s="23" t="s">
        <v>9</v>
      </c>
      <c r="O76" s="32">
        <f t="shared" si="8"/>
        <v>0.375</v>
      </c>
      <c r="P76" s="27">
        <f t="shared" si="9"/>
        <v>638.02499999999998</v>
      </c>
      <c r="Q76" s="23">
        <f t="shared" si="10"/>
        <v>5</v>
      </c>
      <c r="R76" s="38">
        <f t="shared" si="6"/>
        <v>6.3011972274732201E-7</v>
      </c>
    </row>
    <row r="77" spans="1:18">
      <c r="A77" s="27">
        <f t="shared" si="7"/>
        <v>633.45000000000005</v>
      </c>
      <c r="B77" s="23" t="s">
        <v>9</v>
      </c>
      <c r="C77" s="23">
        <v>3</v>
      </c>
      <c r="D77" s="23">
        <v>0</v>
      </c>
      <c r="E77" s="23">
        <v>631.13</v>
      </c>
      <c r="F77" s="23">
        <v>631.5</v>
      </c>
      <c r="G77" s="23">
        <v>635.4</v>
      </c>
      <c r="H77" s="30">
        <v>1730</v>
      </c>
      <c r="I77" s="23">
        <v>0.25</v>
      </c>
      <c r="J77" s="23">
        <v>0.5</v>
      </c>
      <c r="K77" s="23">
        <v>0.8</v>
      </c>
      <c r="L77" s="23">
        <v>0</v>
      </c>
      <c r="M77" s="23">
        <v>358</v>
      </c>
      <c r="N77" s="23" t="s">
        <v>9</v>
      </c>
      <c r="O77" s="32">
        <f t="shared" si="8"/>
        <v>0.375</v>
      </c>
      <c r="P77" s="27">
        <f t="shared" si="9"/>
        <v>633.07500000000005</v>
      </c>
      <c r="Q77" s="23">
        <f t="shared" si="10"/>
        <v>5</v>
      </c>
      <c r="R77" s="38">
        <f t="shared" si="6"/>
        <v>6.2648267566574227E-7</v>
      </c>
    </row>
    <row r="78" spans="1:18">
      <c r="A78" s="27">
        <f t="shared" si="7"/>
        <v>628.5</v>
      </c>
      <c r="B78" s="23" t="s">
        <v>9</v>
      </c>
      <c r="C78" s="23">
        <v>0</v>
      </c>
      <c r="D78" s="23">
        <v>0</v>
      </c>
      <c r="E78" s="23">
        <v>0</v>
      </c>
      <c r="F78" s="23">
        <v>626.5</v>
      </c>
      <c r="G78" s="23">
        <v>630.5</v>
      </c>
      <c r="H78" s="30">
        <v>1735</v>
      </c>
      <c r="I78" s="23">
        <v>0.25</v>
      </c>
      <c r="J78" s="23">
        <v>0.7</v>
      </c>
      <c r="K78" s="23">
        <v>0.8</v>
      </c>
      <c r="L78" s="23">
        <v>0</v>
      </c>
      <c r="M78" s="23">
        <v>11</v>
      </c>
      <c r="N78" s="23" t="s">
        <v>9</v>
      </c>
      <c r="O78" s="32">
        <f t="shared" si="8"/>
        <v>0.47499999999999998</v>
      </c>
      <c r="P78" s="27">
        <f t="shared" si="9"/>
        <v>628.02499999999998</v>
      </c>
      <c r="Q78" s="23">
        <f t="shared" si="10"/>
        <v>5</v>
      </c>
      <c r="R78" s="38">
        <f t="shared" si="6"/>
        <v>7.8897756812198421E-7</v>
      </c>
    </row>
    <row r="79" spans="1:18">
      <c r="A79" s="27">
        <f t="shared" si="7"/>
        <v>623.5</v>
      </c>
      <c r="B79" s="23" t="s">
        <v>9</v>
      </c>
      <c r="C79" s="23">
        <v>1</v>
      </c>
      <c r="D79" s="23">
        <v>0</v>
      </c>
      <c r="E79" s="23">
        <v>519.5</v>
      </c>
      <c r="F79" s="23">
        <v>621.5</v>
      </c>
      <c r="G79" s="23">
        <v>625.5</v>
      </c>
      <c r="H79" s="30">
        <v>1740</v>
      </c>
      <c r="I79" s="23">
        <v>0.25</v>
      </c>
      <c r="J79" s="23">
        <v>0.55000000000000004</v>
      </c>
      <c r="K79" s="23">
        <v>0.5</v>
      </c>
      <c r="L79" s="23">
        <v>0</v>
      </c>
      <c r="M79" s="23">
        <v>1529</v>
      </c>
      <c r="N79" s="23" t="s">
        <v>9</v>
      </c>
      <c r="O79" s="32">
        <f t="shared" si="8"/>
        <v>0.4</v>
      </c>
      <c r="P79" s="27">
        <f t="shared" si="9"/>
        <v>623.1</v>
      </c>
      <c r="Q79" s="23">
        <f t="shared" si="10"/>
        <v>5</v>
      </c>
      <c r="R79" s="38">
        <f t="shared" si="6"/>
        <v>6.6058924560708156E-7</v>
      </c>
    </row>
    <row r="80" spans="1:18">
      <c r="A80" s="27">
        <f t="shared" si="7"/>
        <v>618.5</v>
      </c>
      <c r="B80" s="23" t="s">
        <v>9</v>
      </c>
      <c r="C80" s="23">
        <v>0</v>
      </c>
      <c r="D80" s="23">
        <v>0</v>
      </c>
      <c r="E80" s="23">
        <v>0</v>
      </c>
      <c r="F80" s="23">
        <v>616.5</v>
      </c>
      <c r="G80" s="23">
        <v>620.5</v>
      </c>
      <c r="H80" s="30">
        <v>1745</v>
      </c>
      <c r="I80" s="23">
        <v>0.25</v>
      </c>
      <c r="J80" s="23">
        <v>0.6</v>
      </c>
      <c r="K80" s="23">
        <v>0.65</v>
      </c>
      <c r="L80" s="23">
        <v>0</v>
      </c>
      <c r="M80" s="23">
        <v>60</v>
      </c>
      <c r="N80" s="23" t="s">
        <v>9</v>
      </c>
      <c r="O80" s="32">
        <f t="shared" si="8"/>
        <v>0.42499999999999999</v>
      </c>
      <c r="P80" s="27">
        <f t="shared" si="9"/>
        <v>618.07500000000005</v>
      </c>
      <c r="Q80" s="23">
        <f t="shared" si="10"/>
        <v>5</v>
      </c>
      <c r="R80" s="38">
        <f t="shared" si="6"/>
        <v>6.9785962348420785E-7</v>
      </c>
    </row>
    <row r="81" spans="1:18">
      <c r="A81" s="27">
        <f t="shared" si="7"/>
        <v>613.5</v>
      </c>
      <c r="B81" s="23" t="s">
        <v>9</v>
      </c>
      <c r="C81" s="23">
        <v>29</v>
      </c>
      <c r="D81" s="23">
        <v>0</v>
      </c>
      <c r="E81" s="23">
        <v>517.54999999999995</v>
      </c>
      <c r="F81" s="23">
        <v>611.5</v>
      </c>
      <c r="G81" s="23">
        <v>615.5</v>
      </c>
      <c r="H81" s="30">
        <v>1750</v>
      </c>
      <c r="I81" s="23">
        <v>0.3</v>
      </c>
      <c r="J81" s="23">
        <v>0.5</v>
      </c>
      <c r="K81" s="23">
        <v>0.38</v>
      </c>
      <c r="L81" s="23">
        <v>209</v>
      </c>
      <c r="M81" s="23">
        <v>6346</v>
      </c>
      <c r="N81" s="23" t="s">
        <v>9</v>
      </c>
      <c r="O81" s="32">
        <f t="shared" si="8"/>
        <v>0.4</v>
      </c>
      <c r="P81" s="27">
        <f t="shared" si="9"/>
        <v>613.1</v>
      </c>
      <c r="Q81" s="23">
        <f t="shared" si="10"/>
        <v>5</v>
      </c>
      <c r="R81" s="38">
        <f t="shared" si="6"/>
        <v>6.5306122448979595E-7</v>
      </c>
    </row>
    <row r="82" spans="1:18">
      <c r="A82" s="27">
        <f t="shared" si="7"/>
        <v>608.5</v>
      </c>
      <c r="B82" s="23" t="s">
        <v>9</v>
      </c>
      <c r="C82" s="23">
        <v>0</v>
      </c>
      <c r="D82" s="23">
        <v>0</v>
      </c>
      <c r="E82" s="23">
        <v>0</v>
      </c>
      <c r="F82" s="23">
        <v>606.5</v>
      </c>
      <c r="G82" s="23">
        <v>610.5</v>
      </c>
      <c r="H82" s="30">
        <v>1755</v>
      </c>
      <c r="I82" s="23">
        <v>0.3</v>
      </c>
      <c r="J82" s="23">
        <v>0.75</v>
      </c>
      <c r="K82" s="23">
        <v>0.85</v>
      </c>
      <c r="L82" s="23">
        <v>0</v>
      </c>
      <c r="M82" s="23">
        <v>10</v>
      </c>
      <c r="N82" s="23" t="s">
        <v>9</v>
      </c>
      <c r="O82" s="32">
        <f t="shared" si="8"/>
        <v>0.52500000000000002</v>
      </c>
      <c r="P82" s="27">
        <f t="shared" si="9"/>
        <v>607.97500000000002</v>
      </c>
      <c r="Q82" s="23">
        <f t="shared" si="10"/>
        <v>5</v>
      </c>
      <c r="R82" s="38">
        <f t="shared" si="6"/>
        <v>8.5226580953076676E-7</v>
      </c>
    </row>
    <row r="83" spans="1:18">
      <c r="A83" s="27">
        <f t="shared" si="7"/>
        <v>603.54999999999995</v>
      </c>
      <c r="B83" s="23" t="s">
        <v>9</v>
      </c>
      <c r="C83" s="23">
        <v>0</v>
      </c>
      <c r="D83" s="23">
        <v>0</v>
      </c>
      <c r="E83" s="23">
        <v>0</v>
      </c>
      <c r="F83" s="23">
        <v>601.6</v>
      </c>
      <c r="G83" s="23">
        <v>605.5</v>
      </c>
      <c r="H83" s="30">
        <v>1760</v>
      </c>
      <c r="I83" s="23">
        <v>0.3</v>
      </c>
      <c r="J83" s="23">
        <v>0.75</v>
      </c>
      <c r="K83" s="23">
        <v>0.8</v>
      </c>
      <c r="L83" s="23">
        <v>0</v>
      </c>
      <c r="M83" s="23">
        <v>1685</v>
      </c>
      <c r="N83" s="23" t="s">
        <v>9</v>
      </c>
      <c r="O83" s="32">
        <f t="shared" si="8"/>
        <v>0.52500000000000002</v>
      </c>
      <c r="P83" s="27">
        <f t="shared" si="9"/>
        <v>603.02499999999998</v>
      </c>
      <c r="Q83" s="23">
        <f t="shared" si="10"/>
        <v>5</v>
      </c>
      <c r="R83" s="38">
        <f t="shared" si="6"/>
        <v>8.4743026859504131E-7</v>
      </c>
    </row>
    <row r="84" spans="1:18">
      <c r="A84" s="27">
        <f t="shared" si="7"/>
        <v>598.54999999999995</v>
      </c>
      <c r="B84" s="23" t="s">
        <v>9</v>
      </c>
      <c r="C84" s="23">
        <v>0</v>
      </c>
      <c r="D84" s="23">
        <v>0</v>
      </c>
      <c r="E84" s="23">
        <v>0</v>
      </c>
      <c r="F84" s="23">
        <v>596.6</v>
      </c>
      <c r="G84" s="23">
        <v>600.5</v>
      </c>
      <c r="H84" s="30">
        <v>1765</v>
      </c>
      <c r="I84" s="23">
        <v>0.3</v>
      </c>
      <c r="J84" s="23">
        <v>0.75</v>
      </c>
      <c r="K84" s="23">
        <v>0.82</v>
      </c>
      <c r="L84" s="23">
        <v>0</v>
      </c>
      <c r="M84" s="23">
        <v>89</v>
      </c>
      <c r="N84" s="23" t="s">
        <v>9</v>
      </c>
      <c r="O84" s="32">
        <f t="shared" si="8"/>
        <v>0.52500000000000002</v>
      </c>
      <c r="P84" s="27">
        <f t="shared" si="9"/>
        <v>598.02499999999998</v>
      </c>
      <c r="Q84" s="23">
        <f t="shared" si="10"/>
        <v>5</v>
      </c>
      <c r="R84" s="38">
        <f t="shared" si="6"/>
        <v>8.4263576467189366E-7</v>
      </c>
    </row>
    <row r="85" spans="1:18">
      <c r="A85" s="27">
        <f t="shared" si="7"/>
        <v>593.4</v>
      </c>
      <c r="B85" s="23" t="s">
        <v>9</v>
      </c>
      <c r="C85" s="23">
        <v>0</v>
      </c>
      <c r="D85" s="23">
        <v>0</v>
      </c>
      <c r="E85" s="23">
        <v>0</v>
      </c>
      <c r="F85" s="23">
        <v>591.4</v>
      </c>
      <c r="G85" s="23">
        <v>595.4</v>
      </c>
      <c r="H85" s="30">
        <v>1770</v>
      </c>
      <c r="I85" s="23">
        <v>0.3</v>
      </c>
      <c r="J85" s="23">
        <v>0.75</v>
      </c>
      <c r="K85" s="23">
        <v>0.85</v>
      </c>
      <c r="L85" s="23">
        <v>0</v>
      </c>
      <c r="M85" s="23">
        <v>574</v>
      </c>
      <c r="N85" s="23" t="s">
        <v>9</v>
      </c>
      <c r="O85" s="32">
        <f t="shared" si="8"/>
        <v>0.52500000000000002</v>
      </c>
      <c r="P85" s="27">
        <f t="shared" si="9"/>
        <v>592.875</v>
      </c>
      <c r="Q85" s="23">
        <f t="shared" si="10"/>
        <v>5</v>
      </c>
      <c r="R85" s="38">
        <f t="shared" si="6"/>
        <v>8.3788183472182318E-7</v>
      </c>
    </row>
    <row r="86" spans="1:18">
      <c r="A86" s="27">
        <f t="shared" si="7"/>
        <v>588.5</v>
      </c>
      <c r="B86" s="23" t="s">
        <v>9</v>
      </c>
      <c r="C86" s="23">
        <v>0</v>
      </c>
      <c r="D86" s="23">
        <v>0</v>
      </c>
      <c r="E86" s="23">
        <v>479.82</v>
      </c>
      <c r="F86" s="23">
        <v>586.5</v>
      </c>
      <c r="G86" s="23">
        <v>590.5</v>
      </c>
      <c r="H86" s="30">
        <v>1775</v>
      </c>
      <c r="I86" s="23">
        <v>0.4</v>
      </c>
      <c r="J86" s="23">
        <v>0.8</v>
      </c>
      <c r="K86" s="23">
        <v>0.55000000000000004</v>
      </c>
      <c r="L86" s="23">
        <v>100</v>
      </c>
      <c r="M86" s="23">
        <v>4318</v>
      </c>
      <c r="N86" s="23" t="s">
        <v>9</v>
      </c>
      <c r="O86" s="32">
        <f t="shared" si="8"/>
        <v>0.60000000000000009</v>
      </c>
      <c r="P86" s="27">
        <f t="shared" si="9"/>
        <v>587.9</v>
      </c>
      <c r="Q86" s="23">
        <f t="shared" si="10"/>
        <v>5</v>
      </c>
      <c r="R86" s="38">
        <f t="shared" si="6"/>
        <v>9.5219202539178751E-7</v>
      </c>
    </row>
    <row r="87" spans="1:18">
      <c r="A87" s="27">
        <f t="shared" si="7"/>
        <v>583.5</v>
      </c>
      <c r="B87" s="23" t="s">
        <v>9</v>
      </c>
      <c r="C87" s="23">
        <v>0</v>
      </c>
      <c r="D87" s="23">
        <v>0</v>
      </c>
      <c r="E87" s="23">
        <v>0</v>
      </c>
      <c r="F87" s="23">
        <v>581.5</v>
      </c>
      <c r="G87" s="23">
        <v>585.5</v>
      </c>
      <c r="H87" s="30">
        <v>1780</v>
      </c>
      <c r="I87" s="23">
        <v>0.35</v>
      </c>
      <c r="J87" s="23">
        <v>0.8</v>
      </c>
      <c r="K87" s="23">
        <v>0.75</v>
      </c>
      <c r="L87" s="23">
        <v>0</v>
      </c>
      <c r="M87" s="23">
        <v>1016</v>
      </c>
      <c r="N87" s="23" t="s">
        <v>9</v>
      </c>
      <c r="O87" s="32">
        <f t="shared" si="8"/>
        <v>0.57499999999999996</v>
      </c>
      <c r="P87" s="27">
        <f t="shared" si="9"/>
        <v>582.92499999999995</v>
      </c>
      <c r="Q87" s="23">
        <f t="shared" si="10"/>
        <v>5</v>
      </c>
      <c r="R87" s="38">
        <f t="shared" si="6"/>
        <v>9.0739805580103527E-7</v>
      </c>
    </row>
    <row r="88" spans="1:18">
      <c r="A88" s="27">
        <f t="shared" si="7"/>
        <v>578.6</v>
      </c>
      <c r="B88" s="23" t="s">
        <v>9</v>
      </c>
      <c r="C88" s="23">
        <v>0</v>
      </c>
      <c r="D88" s="23">
        <v>0</v>
      </c>
      <c r="E88" s="23">
        <v>0</v>
      </c>
      <c r="F88" s="23">
        <v>576.6</v>
      </c>
      <c r="G88" s="23">
        <v>580.6</v>
      </c>
      <c r="H88" s="30">
        <v>1785</v>
      </c>
      <c r="I88" s="23">
        <v>0.35</v>
      </c>
      <c r="J88" s="23">
        <v>0.75</v>
      </c>
      <c r="K88" s="23">
        <v>0.85</v>
      </c>
      <c r="L88" s="23">
        <v>0</v>
      </c>
      <c r="M88" s="23">
        <v>373</v>
      </c>
      <c r="N88" s="23" t="s">
        <v>9</v>
      </c>
      <c r="O88" s="32">
        <f t="shared" si="8"/>
        <v>0.55000000000000004</v>
      </c>
      <c r="P88" s="27">
        <f t="shared" si="9"/>
        <v>578.05000000000007</v>
      </c>
      <c r="Q88" s="23">
        <f t="shared" si="10"/>
        <v>5</v>
      </c>
      <c r="R88" s="38">
        <f t="shared" si="6"/>
        <v>8.6309033417288485E-7</v>
      </c>
    </row>
    <row r="89" spans="1:18">
      <c r="A89" s="27">
        <f t="shared" si="7"/>
        <v>573.54999999999995</v>
      </c>
      <c r="B89" s="23" t="s">
        <v>9</v>
      </c>
      <c r="C89" s="23">
        <v>0</v>
      </c>
      <c r="D89" s="23">
        <v>0</v>
      </c>
      <c r="E89" s="23">
        <v>0</v>
      </c>
      <c r="F89" s="23">
        <v>571.6</v>
      </c>
      <c r="G89" s="23">
        <v>575.5</v>
      </c>
      <c r="H89" s="30">
        <v>1790</v>
      </c>
      <c r="I89" s="23">
        <v>0.35</v>
      </c>
      <c r="J89" s="23">
        <v>0.75</v>
      </c>
      <c r="K89" s="23">
        <v>0.5</v>
      </c>
      <c r="L89" s="23">
        <v>0</v>
      </c>
      <c r="M89" s="23">
        <v>1122</v>
      </c>
      <c r="N89" s="23" t="s">
        <v>9</v>
      </c>
      <c r="O89" s="32">
        <f t="shared" si="8"/>
        <v>0.55000000000000004</v>
      </c>
      <c r="P89" s="27">
        <f t="shared" si="9"/>
        <v>573</v>
      </c>
      <c r="Q89" s="23">
        <f t="shared" si="10"/>
        <v>5</v>
      </c>
      <c r="R89" s="38">
        <f t="shared" si="6"/>
        <v>8.5827533472738054E-7</v>
      </c>
    </row>
    <row r="90" spans="1:18">
      <c r="A90" s="27">
        <f t="shared" si="7"/>
        <v>568.54999999999995</v>
      </c>
      <c r="B90" s="23" t="s">
        <v>9</v>
      </c>
      <c r="C90" s="23">
        <v>0</v>
      </c>
      <c r="D90" s="23">
        <v>0</v>
      </c>
      <c r="E90" s="23">
        <v>0</v>
      </c>
      <c r="F90" s="23">
        <v>566.6</v>
      </c>
      <c r="G90" s="23">
        <v>570.5</v>
      </c>
      <c r="H90" s="30">
        <v>1795</v>
      </c>
      <c r="I90" s="23">
        <v>0.35</v>
      </c>
      <c r="J90" s="23">
        <v>0.8</v>
      </c>
      <c r="K90" s="23">
        <v>0.75</v>
      </c>
      <c r="L90" s="23">
        <v>0</v>
      </c>
      <c r="M90" s="23">
        <v>284</v>
      </c>
      <c r="N90" s="23" t="s">
        <v>9</v>
      </c>
      <c r="O90" s="32">
        <f t="shared" si="8"/>
        <v>0.57499999999999996</v>
      </c>
      <c r="P90" s="27">
        <f t="shared" si="9"/>
        <v>567.97499999999991</v>
      </c>
      <c r="Q90" s="23">
        <f t="shared" si="10"/>
        <v>5</v>
      </c>
      <c r="R90" s="38">
        <f t="shared" si="6"/>
        <v>8.922959939789418E-7</v>
      </c>
    </row>
    <row r="91" spans="1:18">
      <c r="A91" s="27">
        <f t="shared" si="7"/>
        <v>563.5</v>
      </c>
      <c r="B91" s="23" t="s">
        <v>9</v>
      </c>
      <c r="C91" s="23">
        <v>30</v>
      </c>
      <c r="D91" s="23">
        <v>0</v>
      </c>
      <c r="E91" s="23">
        <v>569.85</v>
      </c>
      <c r="F91" s="23">
        <v>561.5</v>
      </c>
      <c r="G91" s="23">
        <v>565.5</v>
      </c>
      <c r="H91" s="30">
        <v>1800</v>
      </c>
      <c r="I91" s="23">
        <v>0.4</v>
      </c>
      <c r="J91" s="23">
        <v>0.65</v>
      </c>
      <c r="K91" s="23">
        <v>0.5</v>
      </c>
      <c r="L91" s="23">
        <v>625</v>
      </c>
      <c r="M91" s="23">
        <v>8403</v>
      </c>
      <c r="N91" s="23" t="s">
        <v>9</v>
      </c>
      <c r="O91" s="32">
        <f t="shared" si="8"/>
        <v>0.52500000000000002</v>
      </c>
      <c r="P91" s="27">
        <f t="shared" si="9"/>
        <v>562.97500000000002</v>
      </c>
      <c r="Q91" s="23">
        <f t="shared" si="10"/>
        <v>5</v>
      </c>
      <c r="R91" s="38">
        <f t="shared" si="6"/>
        <v>8.1018518518518515E-7</v>
      </c>
    </row>
    <row r="92" spans="1:18">
      <c r="A92" s="27">
        <f t="shared" si="7"/>
        <v>558.6</v>
      </c>
      <c r="B92" s="23" t="s">
        <v>9</v>
      </c>
      <c r="C92" s="23">
        <v>0</v>
      </c>
      <c r="D92" s="23">
        <v>0</v>
      </c>
      <c r="E92" s="23">
        <v>0</v>
      </c>
      <c r="F92" s="23">
        <v>556.6</v>
      </c>
      <c r="G92" s="23">
        <v>560.6</v>
      </c>
      <c r="H92" s="30">
        <v>1805</v>
      </c>
      <c r="I92" s="23">
        <v>0.4</v>
      </c>
      <c r="J92" s="23">
        <v>0.8</v>
      </c>
      <c r="K92" s="23">
        <v>0.95</v>
      </c>
      <c r="L92" s="23">
        <v>0</v>
      </c>
      <c r="M92" s="23">
        <v>61</v>
      </c>
      <c r="N92" s="23" t="s">
        <v>9</v>
      </c>
      <c r="O92" s="32">
        <f t="shared" si="8"/>
        <v>0.60000000000000009</v>
      </c>
      <c r="P92" s="27">
        <f t="shared" si="9"/>
        <v>558</v>
      </c>
      <c r="Q92" s="23">
        <f t="shared" si="10"/>
        <v>5</v>
      </c>
      <c r="R92" s="38">
        <f t="shared" si="6"/>
        <v>9.2080324736611915E-7</v>
      </c>
    </row>
    <row r="93" spans="1:18">
      <c r="A93" s="27">
        <f t="shared" si="7"/>
        <v>553.70000000000005</v>
      </c>
      <c r="B93" s="23" t="s">
        <v>9</v>
      </c>
      <c r="C93" s="23">
        <v>0</v>
      </c>
      <c r="D93" s="23">
        <v>0</v>
      </c>
      <c r="E93" s="23">
        <v>0</v>
      </c>
      <c r="F93" s="23">
        <v>551.70000000000005</v>
      </c>
      <c r="G93" s="23">
        <v>555.70000000000005</v>
      </c>
      <c r="H93" s="30">
        <v>1810</v>
      </c>
      <c r="I93" s="23">
        <v>0.4</v>
      </c>
      <c r="J93" s="23">
        <v>0.85</v>
      </c>
      <c r="K93" s="23">
        <v>1</v>
      </c>
      <c r="L93" s="23">
        <v>0</v>
      </c>
      <c r="M93" s="23">
        <v>1447</v>
      </c>
      <c r="N93" s="23" t="s">
        <v>9</v>
      </c>
      <c r="O93" s="32">
        <f t="shared" si="8"/>
        <v>0.625</v>
      </c>
      <c r="P93" s="27">
        <f t="shared" si="9"/>
        <v>553.07500000000005</v>
      </c>
      <c r="Q93" s="23">
        <f t="shared" si="10"/>
        <v>5</v>
      </c>
      <c r="R93" s="38">
        <f t="shared" si="6"/>
        <v>9.5387808674948864E-7</v>
      </c>
    </row>
    <row r="94" spans="1:18">
      <c r="A94" s="27">
        <f t="shared" si="7"/>
        <v>548.5</v>
      </c>
      <c r="B94" s="23" t="s">
        <v>9</v>
      </c>
      <c r="C94" s="23">
        <v>0</v>
      </c>
      <c r="D94" s="23">
        <v>0</v>
      </c>
      <c r="E94" s="23">
        <v>0</v>
      </c>
      <c r="F94" s="23">
        <v>546.5</v>
      </c>
      <c r="G94" s="23">
        <v>550.5</v>
      </c>
      <c r="H94" s="30">
        <v>1815</v>
      </c>
      <c r="I94" s="23">
        <v>0.4</v>
      </c>
      <c r="J94" s="23">
        <v>0.8</v>
      </c>
      <c r="K94" s="23">
        <v>0.95</v>
      </c>
      <c r="L94" s="23">
        <v>0</v>
      </c>
      <c r="M94" s="23">
        <v>111</v>
      </c>
      <c r="N94" s="23" t="s">
        <v>9</v>
      </c>
      <c r="O94" s="32">
        <f t="shared" si="8"/>
        <v>0.60000000000000009</v>
      </c>
      <c r="P94" s="27">
        <f t="shared" si="9"/>
        <v>547.9</v>
      </c>
      <c r="Q94" s="23">
        <f t="shared" si="10"/>
        <v>5</v>
      </c>
      <c r="R94" s="38">
        <f t="shared" si="6"/>
        <v>9.1068460715342772E-7</v>
      </c>
    </row>
    <row r="95" spans="1:18">
      <c r="A95" s="27">
        <f t="shared" si="7"/>
        <v>543.65000000000009</v>
      </c>
      <c r="B95" s="23" t="s">
        <v>9</v>
      </c>
      <c r="C95" s="23">
        <v>0</v>
      </c>
      <c r="D95" s="23">
        <v>0</v>
      </c>
      <c r="E95" s="23">
        <v>0</v>
      </c>
      <c r="F95" s="23">
        <v>541.70000000000005</v>
      </c>
      <c r="G95" s="23">
        <v>545.6</v>
      </c>
      <c r="H95" s="30">
        <v>1820</v>
      </c>
      <c r="I95" s="23">
        <v>0.45</v>
      </c>
      <c r="J95" s="23">
        <v>0.85</v>
      </c>
      <c r="K95" s="23">
        <v>0.8</v>
      </c>
      <c r="L95" s="23">
        <v>0</v>
      </c>
      <c r="M95" s="23">
        <v>504</v>
      </c>
      <c r="N95" s="23" t="s">
        <v>9</v>
      </c>
      <c r="O95" s="32">
        <f t="shared" si="8"/>
        <v>0.65</v>
      </c>
      <c r="P95" s="27">
        <f t="shared" si="9"/>
        <v>543.00000000000011</v>
      </c>
      <c r="Q95" s="23">
        <f t="shared" si="10"/>
        <v>5</v>
      </c>
      <c r="R95" s="38">
        <f t="shared" si="6"/>
        <v>9.8116169544740967E-7</v>
      </c>
    </row>
    <row r="96" spans="1:18">
      <c r="A96" s="27">
        <f t="shared" si="7"/>
        <v>538.6</v>
      </c>
      <c r="B96" s="23" t="s">
        <v>9</v>
      </c>
      <c r="C96" s="23">
        <v>1</v>
      </c>
      <c r="D96" s="23">
        <v>0</v>
      </c>
      <c r="E96" s="23">
        <v>541.25</v>
      </c>
      <c r="F96" s="23">
        <v>536.6</v>
      </c>
      <c r="G96" s="23">
        <v>540.6</v>
      </c>
      <c r="H96" s="30">
        <v>1825</v>
      </c>
      <c r="I96" s="23">
        <v>0.45</v>
      </c>
      <c r="J96" s="23">
        <v>0.65</v>
      </c>
      <c r="K96" s="23">
        <v>0.7</v>
      </c>
      <c r="L96" s="23">
        <v>0</v>
      </c>
      <c r="M96" s="23">
        <v>5236</v>
      </c>
      <c r="N96" s="23" t="s">
        <v>9</v>
      </c>
      <c r="O96" s="32">
        <f t="shared" si="8"/>
        <v>0.55000000000000004</v>
      </c>
      <c r="P96" s="27">
        <f t="shared" si="9"/>
        <v>538.05000000000007</v>
      </c>
      <c r="Q96" s="23">
        <f t="shared" si="10"/>
        <v>5</v>
      </c>
      <c r="R96" s="38">
        <f t="shared" si="6"/>
        <v>8.2567085757177704E-7</v>
      </c>
    </row>
    <row r="97" spans="1:18">
      <c r="A97" s="27">
        <f t="shared" si="7"/>
        <v>533.70000000000005</v>
      </c>
      <c r="B97" s="23" t="s">
        <v>9</v>
      </c>
      <c r="C97" s="23">
        <v>0</v>
      </c>
      <c r="D97" s="23">
        <v>0</v>
      </c>
      <c r="E97" s="23">
        <v>0</v>
      </c>
      <c r="F97" s="23">
        <v>531.70000000000005</v>
      </c>
      <c r="G97" s="23">
        <v>535.70000000000005</v>
      </c>
      <c r="H97" s="30">
        <v>1830</v>
      </c>
      <c r="I97" s="23">
        <v>0.45</v>
      </c>
      <c r="J97" s="23">
        <v>0.9</v>
      </c>
      <c r="K97" s="23">
        <v>0.8</v>
      </c>
      <c r="L97" s="23">
        <v>0</v>
      </c>
      <c r="M97" s="23">
        <v>423</v>
      </c>
      <c r="N97" s="23" t="s">
        <v>9</v>
      </c>
      <c r="O97" s="32">
        <f t="shared" si="8"/>
        <v>0.67500000000000004</v>
      </c>
      <c r="P97" s="27">
        <f t="shared" si="9"/>
        <v>533.02500000000009</v>
      </c>
      <c r="Q97" s="23">
        <f t="shared" si="10"/>
        <v>5</v>
      </c>
      <c r="R97" s="38">
        <f t="shared" si="6"/>
        <v>1.0077936038699275E-6</v>
      </c>
    </row>
    <row r="98" spans="1:18">
      <c r="A98" s="27">
        <f t="shared" si="7"/>
        <v>528.6</v>
      </c>
      <c r="B98" s="23" t="s">
        <v>9</v>
      </c>
      <c r="C98" s="23">
        <v>0</v>
      </c>
      <c r="D98" s="23">
        <v>0</v>
      </c>
      <c r="E98" s="23">
        <v>0</v>
      </c>
      <c r="F98" s="23">
        <v>526.6</v>
      </c>
      <c r="G98" s="23">
        <v>530.6</v>
      </c>
      <c r="H98" s="30">
        <v>1835</v>
      </c>
      <c r="I98" s="23">
        <v>0.5</v>
      </c>
      <c r="J98" s="23">
        <v>0.9</v>
      </c>
      <c r="K98" s="23">
        <v>0.85</v>
      </c>
      <c r="L98" s="23">
        <v>0</v>
      </c>
      <c r="M98" s="23">
        <v>160</v>
      </c>
      <c r="N98" s="23" t="s">
        <v>9</v>
      </c>
      <c r="O98" s="32">
        <f t="shared" si="8"/>
        <v>0.7</v>
      </c>
      <c r="P98" s="27">
        <f t="shared" si="9"/>
        <v>527.9</v>
      </c>
      <c r="Q98" s="23">
        <f t="shared" si="10"/>
        <v>5</v>
      </c>
      <c r="R98" s="38">
        <f t="shared" si="6"/>
        <v>1.039431579416285E-6</v>
      </c>
    </row>
    <row r="99" spans="1:18">
      <c r="A99" s="27">
        <f t="shared" si="7"/>
        <v>523.65000000000009</v>
      </c>
      <c r="B99" s="23" t="s">
        <v>9</v>
      </c>
      <c r="C99" s="23">
        <v>10</v>
      </c>
      <c r="D99" s="23">
        <v>0</v>
      </c>
      <c r="E99" s="23">
        <v>501</v>
      </c>
      <c r="F99" s="23">
        <v>521.70000000000005</v>
      </c>
      <c r="G99" s="23">
        <v>525.6</v>
      </c>
      <c r="H99" s="30">
        <v>1840</v>
      </c>
      <c r="I99" s="23">
        <v>0.5</v>
      </c>
      <c r="J99" s="23">
        <v>0.85</v>
      </c>
      <c r="K99" s="23">
        <v>0.82</v>
      </c>
      <c r="L99" s="23">
        <v>0</v>
      </c>
      <c r="M99" s="23">
        <v>444</v>
      </c>
      <c r="N99" s="23" t="s">
        <v>9</v>
      </c>
      <c r="O99" s="32">
        <f t="shared" si="8"/>
        <v>0.67500000000000004</v>
      </c>
      <c r="P99" s="27">
        <f t="shared" si="9"/>
        <v>522.97500000000014</v>
      </c>
      <c r="Q99" s="23">
        <f t="shared" si="10"/>
        <v>5</v>
      </c>
      <c r="R99" s="38">
        <f t="shared" si="6"/>
        <v>9.9686909262759916E-7</v>
      </c>
    </row>
    <row r="100" spans="1:18">
      <c r="A100" s="27">
        <f t="shared" si="7"/>
        <v>518.65000000000009</v>
      </c>
      <c r="B100" s="23" t="s">
        <v>9</v>
      </c>
      <c r="C100" s="23">
        <v>0</v>
      </c>
      <c r="D100" s="23">
        <v>0</v>
      </c>
      <c r="E100" s="23">
        <v>0</v>
      </c>
      <c r="F100" s="23">
        <v>516.70000000000005</v>
      </c>
      <c r="G100" s="23">
        <v>520.6</v>
      </c>
      <c r="H100" s="30">
        <v>1845</v>
      </c>
      <c r="I100" s="23">
        <v>0.5</v>
      </c>
      <c r="J100" s="23">
        <v>0.95</v>
      </c>
      <c r="K100" s="23">
        <v>1.05</v>
      </c>
      <c r="L100" s="23">
        <v>0</v>
      </c>
      <c r="M100" s="23">
        <v>323</v>
      </c>
      <c r="N100" s="23" t="s">
        <v>9</v>
      </c>
      <c r="O100" s="32">
        <f t="shared" si="8"/>
        <v>0.72499999999999998</v>
      </c>
      <c r="P100" s="27">
        <f t="shared" si="9"/>
        <v>517.92500000000007</v>
      </c>
      <c r="Q100" s="23">
        <f t="shared" si="10"/>
        <v>5</v>
      </c>
      <c r="R100" s="38">
        <f t="shared" si="6"/>
        <v>1.0649157982094726E-6</v>
      </c>
    </row>
    <row r="101" spans="1:18">
      <c r="A101" s="27">
        <f t="shared" si="7"/>
        <v>513.79999999999995</v>
      </c>
      <c r="B101" s="23" t="s">
        <v>9</v>
      </c>
      <c r="C101" s="23">
        <v>3</v>
      </c>
      <c r="D101" s="23">
        <v>0</v>
      </c>
      <c r="E101" s="23">
        <v>516.45000000000005</v>
      </c>
      <c r="F101" s="23">
        <v>511.8</v>
      </c>
      <c r="G101" s="23">
        <v>515.79999999999995</v>
      </c>
      <c r="H101" s="30">
        <v>1850</v>
      </c>
      <c r="I101" s="23">
        <v>0.55000000000000004</v>
      </c>
      <c r="J101" s="23">
        <v>0.8</v>
      </c>
      <c r="K101" s="23">
        <v>0.7</v>
      </c>
      <c r="L101" s="23">
        <v>342</v>
      </c>
      <c r="M101" s="23">
        <v>5479</v>
      </c>
      <c r="N101" s="23" t="s">
        <v>9</v>
      </c>
      <c r="O101" s="32">
        <f t="shared" si="8"/>
        <v>0.67500000000000004</v>
      </c>
      <c r="P101" s="27">
        <f t="shared" si="9"/>
        <v>513.125</v>
      </c>
      <c r="Q101" s="23">
        <f t="shared" si="10"/>
        <v>5</v>
      </c>
      <c r="R101" s="38">
        <f t="shared" ref="R101:R164" si="11">O101*Q101/H101^2</f>
        <v>9.8612125639152658E-7</v>
      </c>
    </row>
    <row r="102" spans="1:18">
      <c r="A102" s="27">
        <f t="shared" si="7"/>
        <v>508.8</v>
      </c>
      <c r="B102" s="23" t="s">
        <v>9</v>
      </c>
      <c r="C102" s="23">
        <v>0</v>
      </c>
      <c r="D102" s="23">
        <v>0</v>
      </c>
      <c r="E102" s="23">
        <v>0</v>
      </c>
      <c r="F102" s="23">
        <v>506.8</v>
      </c>
      <c r="G102" s="23">
        <v>510.8</v>
      </c>
      <c r="H102" s="30">
        <v>1855</v>
      </c>
      <c r="I102" s="23">
        <v>0.55000000000000004</v>
      </c>
      <c r="J102" s="23">
        <v>0.95</v>
      </c>
      <c r="K102" s="23">
        <v>1.05</v>
      </c>
      <c r="L102" s="23">
        <v>0</v>
      </c>
      <c r="M102" s="23">
        <v>281</v>
      </c>
      <c r="N102" s="23" t="s">
        <v>9</v>
      </c>
      <c r="O102" s="32">
        <f t="shared" si="8"/>
        <v>0.75</v>
      </c>
      <c r="P102" s="27">
        <f t="shared" si="9"/>
        <v>508.05</v>
      </c>
      <c r="Q102" s="23">
        <f t="shared" si="10"/>
        <v>5</v>
      </c>
      <c r="R102" s="38">
        <f t="shared" si="11"/>
        <v>1.0897915592011101E-6</v>
      </c>
    </row>
    <row r="103" spans="1:18">
      <c r="A103" s="27">
        <f t="shared" si="7"/>
        <v>503.9</v>
      </c>
      <c r="B103" s="23" t="s">
        <v>9</v>
      </c>
      <c r="C103" s="23">
        <v>0</v>
      </c>
      <c r="D103" s="23">
        <v>0</v>
      </c>
      <c r="E103" s="23">
        <v>0</v>
      </c>
      <c r="F103" s="23">
        <v>501.9</v>
      </c>
      <c r="G103" s="23">
        <v>505.9</v>
      </c>
      <c r="H103" s="30">
        <v>1860</v>
      </c>
      <c r="I103" s="23">
        <v>0.55000000000000004</v>
      </c>
      <c r="J103" s="23">
        <v>0.95</v>
      </c>
      <c r="K103" s="23">
        <v>0.6</v>
      </c>
      <c r="L103" s="23">
        <v>0</v>
      </c>
      <c r="M103" s="23">
        <v>968</v>
      </c>
      <c r="N103" s="23" t="s">
        <v>9</v>
      </c>
      <c r="O103" s="32">
        <f t="shared" si="8"/>
        <v>0.75</v>
      </c>
      <c r="P103" s="27">
        <f t="shared" si="9"/>
        <v>503.15</v>
      </c>
      <c r="Q103" s="23">
        <f t="shared" si="10"/>
        <v>5</v>
      </c>
      <c r="R103" s="38">
        <f t="shared" si="11"/>
        <v>1.0839403399236905E-6</v>
      </c>
    </row>
    <row r="104" spans="1:18">
      <c r="A104" s="27">
        <f t="shared" si="7"/>
        <v>498.75</v>
      </c>
      <c r="B104" s="23" t="s">
        <v>9</v>
      </c>
      <c r="C104" s="23">
        <v>0</v>
      </c>
      <c r="D104" s="23">
        <v>0</v>
      </c>
      <c r="E104" s="23">
        <v>0</v>
      </c>
      <c r="F104" s="23">
        <v>496.8</v>
      </c>
      <c r="G104" s="23">
        <v>500.7</v>
      </c>
      <c r="H104" s="30">
        <v>1865</v>
      </c>
      <c r="I104" s="23">
        <v>0.6</v>
      </c>
      <c r="J104" s="23">
        <v>1</v>
      </c>
      <c r="K104" s="23">
        <v>0.9</v>
      </c>
      <c r="L104" s="23">
        <v>0</v>
      </c>
      <c r="M104" s="23">
        <v>136</v>
      </c>
      <c r="N104" s="23" t="s">
        <v>9</v>
      </c>
      <c r="O104" s="32">
        <f t="shared" si="8"/>
        <v>0.8</v>
      </c>
      <c r="P104" s="27">
        <f t="shared" si="9"/>
        <v>497.95</v>
      </c>
      <c r="Q104" s="23">
        <f t="shared" si="10"/>
        <v>5</v>
      </c>
      <c r="R104" s="38">
        <f t="shared" si="11"/>
        <v>1.150011859497301E-6</v>
      </c>
    </row>
    <row r="105" spans="1:18">
      <c r="A105" s="27">
        <f t="shared" si="7"/>
        <v>493.85</v>
      </c>
      <c r="B105" s="23" t="s">
        <v>9</v>
      </c>
      <c r="C105" s="23">
        <v>0</v>
      </c>
      <c r="D105" s="23">
        <v>0</v>
      </c>
      <c r="E105" s="23">
        <v>0</v>
      </c>
      <c r="F105" s="23">
        <v>492</v>
      </c>
      <c r="G105" s="23">
        <v>495.7</v>
      </c>
      <c r="H105" s="30">
        <v>1870</v>
      </c>
      <c r="I105" s="23">
        <v>0.6</v>
      </c>
      <c r="J105" s="23">
        <v>1.05</v>
      </c>
      <c r="K105" s="23">
        <v>0.75</v>
      </c>
      <c r="L105" s="23">
        <v>0</v>
      </c>
      <c r="M105" s="23">
        <v>784</v>
      </c>
      <c r="N105" s="23" t="s">
        <v>9</v>
      </c>
      <c r="O105" s="32">
        <f t="shared" si="8"/>
        <v>0.82499999999999996</v>
      </c>
      <c r="P105" s="27">
        <f t="shared" si="9"/>
        <v>493.02500000000003</v>
      </c>
      <c r="Q105" s="23">
        <f t="shared" si="10"/>
        <v>5</v>
      </c>
      <c r="R105" s="38">
        <f t="shared" si="11"/>
        <v>1.1796162315193458E-6</v>
      </c>
    </row>
    <row r="106" spans="1:18">
      <c r="A106" s="27">
        <f t="shared" si="7"/>
        <v>488.9</v>
      </c>
      <c r="B106" s="23" t="s">
        <v>9</v>
      </c>
      <c r="C106" s="23">
        <v>1</v>
      </c>
      <c r="D106" s="23">
        <v>0</v>
      </c>
      <c r="E106" s="23">
        <v>491.65</v>
      </c>
      <c r="F106" s="23">
        <v>486.9</v>
      </c>
      <c r="G106" s="23">
        <v>490.9</v>
      </c>
      <c r="H106" s="30">
        <v>1875</v>
      </c>
      <c r="I106" s="23">
        <v>0.6</v>
      </c>
      <c r="J106" s="23">
        <v>0.9</v>
      </c>
      <c r="K106" s="23">
        <v>0.75</v>
      </c>
      <c r="L106" s="23">
        <v>142</v>
      </c>
      <c r="M106" s="23">
        <v>5700</v>
      </c>
      <c r="N106" s="23" t="s">
        <v>9</v>
      </c>
      <c r="O106" s="32">
        <f t="shared" si="8"/>
        <v>0.75</v>
      </c>
      <c r="P106" s="27">
        <f t="shared" si="9"/>
        <v>488.15</v>
      </c>
      <c r="Q106" s="23">
        <f t="shared" si="10"/>
        <v>5</v>
      </c>
      <c r="R106" s="38">
        <f t="shared" si="11"/>
        <v>1.0666666666666667E-6</v>
      </c>
    </row>
    <row r="107" spans="1:18">
      <c r="A107" s="27">
        <f t="shared" si="7"/>
        <v>484</v>
      </c>
      <c r="B107" s="23" t="s">
        <v>9</v>
      </c>
      <c r="C107" s="23">
        <v>0</v>
      </c>
      <c r="D107" s="23">
        <v>0</v>
      </c>
      <c r="E107" s="23">
        <v>0</v>
      </c>
      <c r="F107" s="23">
        <v>482</v>
      </c>
      <c r="G107" s="23">
        <v>486</v>
      </c>
      <c r="H107" s="30">
        <v>1880</v>
      </c>
      <c r="I107" s="23">
        <v>0.65</v>
      </c>
      <c r="J107" s="23">
        <v>1.05</v>
      </c>
      <c r="K107" s="23">
        <v>0.85</v>
      </c>
      <c r="L107" s="23">
        <v>0</v>
      </c>
      <c r="M107" s="23">
        <v>1270</v>
      </c>
      <c r="N107" s="23" t="s">
        <v>9</v>
      </c>
      <c r="O107" s="32">
        <f t="shared" si="8"/>
        <v>0.85000000000000009</v>
      </c>
      <c r="P107" s="27">
        <f t="shared" si="9"/>
        <v>483.15</v>
      </c>
      <c r="Q107" s="23">
        <f t="shared" si="10"/>
        <v>5</v>
      </c>
      <c r="R107" s="38">
        <f t="shared" si="11"/>
        <v>1.20246717971933E-6</v>
      </c>
    </row>
    <row r="108" spans="1:18">
      <c r="A108" s="27">
        <f t="shared" si="7"/>
        <v>478.85</v>
      </c>
      <c r="B108" s="23" t="s">
        <v>9</v>
      </c>
      <c r="C108" s="23">
        <v>0</v>
      </c>
      <c r="D108" s="23">
        <v>0</v>
      </c>
      <c r="E108" s="23">
        <v>0</v>
      </c>
      <c r="F108" s="23">
        <v>476.9</v>
      </c>
      <c r="G108" s="23">
        <v>480.8</v>
      </c>
      <c r="H108" s="30">
        <v>1885</v>
      </c>
      <c r="I108" s="23">
        <v>0.65</v>
      </c>
      <c r="J108" s="23">
        <v>1.1000000000000001</v>
      </c>
      <c r="K108" s="23">
        <v>0.85</v>
      </c>
      <c r="L108" s="23">
        <v>0</v>
      </c>
      <c r="M108" s="23">
        <v>113</v>
      </c>
      <c r="N108" s="23" t="s">
        <v>9</v>
      </c>
      <c r="O108" s="32">
        <f t="shared" si="8"/>
        <v>0.875</v>
      </c>
      <c r="P108" s="27">
        <f t="shared" si="9"/>
        <v>477.97500000000002</v>
      </c>
      <c r="Q108" s="23">
        <f t="shared" si="10"/>
        <v>5</v>
      </c>
      <c r="R108" s="38">
        <f t="shared" si="11"/>
        <v>1.231275812817933E-6</v>
      </c>
    </row>
    <row r="109" spans="1:18">
      <c r="A109" s="27">
        <f t="shared" si="7"/>
        <v>474</v>
      </c>
      <c r="B109" s="23" t="s">
        <v>9</v>
      </c>
      <c r="C109" s="23">
        <v>0</v>
      </c>
      <c r="D109" s="23">
        <v>0</v>
      </c>
      <c r="E109" s="23">
        <v>0</v>
      </c>
      <c r="F109" s="23">
        <v>472</v>
      </c>
      <c r="G109" s="23">
        <v>476</v>
      </c>
      <c r="H109" s="30">
        <v>1890</v>
      </c>
      <c r="I109" s="23">
        <v>0.7</v>
      </c>
      <c r="J109" s="23">
        <v>1.1000000000000001</v>
      </c>
      <c r="K109" s="23">
        <v>1.2</v>
      </c>
      <c r="L109" s="23">
        <v>0</v>
      </c>
      <c r="M109" s="23">
        <v>1023</v>
      </c>
      <c r="N109" s="23" t="s">
        <v>9</v>
      </c>
      <c r="O109" s="32">
        <f t="shared" si="8"/>
        <v>0.9</v>
      </c>
      <c r="P109" s="27">
        <f t="shared" si="9"/>
        <v>473.1</v>
      </c>
      <c r="Q109" s="23">
        <f t="shared" si="10"/>
        <v>5</v>
      </c>
      <c r="R109" s="38">
        <f t="shared" si="11"/>
        <v>1.2597631645250694E-6</v>
      </c>
    </row>
    <row r="110" spans="1:18">
      <c r="A110" s="27">
        <f t="shared" si="7"/>
        <v>469</v>
      </c>
      <c r="B110" s="23" t="s">
        <v>9</v>
      </c>
      <c r="C110" s="23">
        <v>0</v>
      </c>
      <c r="D110" s="23">
        <v>0</v>
      </c>
      <c r="E110" s="23">
        <v>0</v>
      </c>
      <c r="F110" s="23">
        <v>467</v>
      </c>
      <c r="G110" s="23">
        <v>471</v>
      </c>
      <c r="H110" s="30">
        <v>1895</v>
      </c>
      <c r="I110" s="23">
        <v>0.7</v>
      </c>
      <c r="J110" s="23">
        <v>1.1499999999999999</v>
      </c>
      <c r="K110" s="23">
        <v>1.1000000000000001</v>
      </c>
      <c r="L110" s="23">
        <v>0</v>
      </c>
      <c r="M110" s="23">
        <v>21</v>
      </c>
      <c r="N110" s="23" t="s">
        <v>9</v>
      </c>
      <c r="O110" s="32">
        <f t="shared" si="8"/>
        <v>0.92499999999999993</v>
      </c>
      <c r="P110" s="27">
        <f t="shared" si="9"/>
        <v>468.07499999999999</v>
      </c>
      <c r="Q110" s="23">
        <f t="shared" si="10"/>
        <v>5</v>
      </c>
      <c r="R110" s="38">
        <f t="shared" si="11"/>
        <v>1.2879331110198343E-6</v>
      </c>
    </row>
    <row r="111" spans="1:18">
      <c r="A111" s="27">
        <f t="shared" si="7"/>
        <v>463.95</v>
      </c>
      <c r="B111" s="23" t="s">
        <v>9</v>
      </c>
      <c r="C111" s="23">
        <v>56</v>
      </c>
      <c r="D111" s="23">
        <v>0</v>
      </c>
      <c r="E111" s="23">
        <v>497</v>
      </c>
      <c r="F111" s="23">
        <v>462</v>
      </c>
      <c r="G111" s="23">
        <v>465.9</v>
      </c>
      <c r="H111" s="30">
        <v>1900</v>
      </c>
      <c r="I111" s="23">
        <v>0.7</v>
      </c>
      <c r="J111" s="23">
        <v>1</v>
      </c>
      <c r="K111" s="23">
        <v>0.8</v>
      </c>
      <c r="L111" s="23">
        <v>28</v>
      </c>
      <c r="M111" s="23">
        <v>21940</v>
      </c>
      <c r="N111" s="23" t="s">
        <v>9</v>
      </c>
      <c r="O111" s="32">
        <f t="shared" si="8"/>
        <v>0.85</v>
      </c>
      <c r="P111" s="27">
        <f t="shared" si="9"/>
        <v>463.09999999999997</v>
      </c>
      <c r="Q111" s="23">
        <f t="shared" si="10"/>
        <v>5</v>
      </c>
      <c r="R111" s="38">
        <f t="shared" si="11"/>
        <v>1.1772853185595568E-6</v>
      </c>
    </row>
    <row r="112" spans="1:18">
      <c r="A112" s="27">
        <f t="shared" si="7"/>
        <v>458.95</v>
      </c>
      <c r="B112" s="23" t="s">
        <v>9</v>
      </c>
      <c r="C112" s="23">
        <v>0</v>
      </c>
      <c r="D112" s="23">
        <v>0</v>
      </c>
      <c r="E112" s="23">
        <v>0</v>
      </c>
      <c r="F112" s="23">
        <v>457</v>
      </c>
      <c r="G112" s="23">
        <v>460.9</v>
      </c>
      <c r="H112" s="30">
        <v>1905</v>
      </c>
      <c r="I112" s="23">
        <v>0.75</v>
      </c>
      <c r="J112" s="23">
        <v>1.1499999999999999</v>
      </c>
      <c r="K112" s="23">
        <v>0.94</v>
      </c>
      <c r="L112" s="23">
        <v>1</v>
      </c>
      <c r="M112" s="23">
        <v>1660</v>
      </c>
      <c r="N112" s="23" t="s">
        <v>9</v>
      </c>
      <c r="O112" s="32">
        <f t="shared" si="8"/>
        <v>0.95</v>
      </c>
      <c r="P112" s="27">
        <f t="shared" si="9"/>
        <v>458</v>
      </c>
      <c r="Q112" s="23">
        <f t="shared" si="10"/>
        <v>5</v>
      </c>
      <c r="R112" s="38">
        <f t="shared" si="11"/>
        <v>1.3088915066719023E-6</v>
      </c>
    </row>
    <row r="113" spans="1:18">
      <c r="A113" s="27">
        <f t="shared" si="7"/>
        <v>454.1</v>
      </c>
      <c r="B113" s="23" t="s">
        <v>9</v>
      </c>
      <c r="C113" s="23">
        <v>1</v>
      </c>
      <c r="D113" s="23">
        <v>0</v>
      </c>
      <c r="E113" s="23">
        <v>453.12</v>
      </c>
      <c r="F113" s="23">
        <v>452.1</v>
      </c>
      <c r="G113" s="23">
        <v>456.1</v>
      </c>
      <c r="H113" s="30">
        <v>1910</v>
      </c>
      <c r="I113" s="23">
        <v>0.8</v>
      </c>
      <c r="J113" s="23">
        <v>1.2</v>
      </c>
      <c r="K113" s="23">
        <v>1.1000000000000001</v>
      </c>
      <c r="L113" s="23">
        <v>1</v>
      </c>
      <c r="M113" s="23">
        <v>379</v>
      </c>
      <c r="N113" s="23" t="s">
        <v>9</v>
      </c>
      <c r="O113" s="32">
        <f t="shared" si="8"/>
        <v>1</v>
      </c>
      <c r="P113" s="27">
        <f t="shared" si="9"/>
        <v>453.1</v>
      </c>
      <c r="Q113" s="23">
        <f t="shared" si="10"/>
        <v>5</v>
      </c>
      <c r="R113" s="38">
        <f t="shared" si="11"/>
        <v>1.3705764644609522E-6</v>
      </c>
    </row>
    <row r="114" spans="1:18">
      <c r="A114" s="27">
        <f t="shared" si="7"/>
        <v>449</v>
      </c>
      <c r="B114" s="23" t="s">
        <v>9</v>
      </c>
      <c r="C114" s="23">
        <v>0</v>
      </c>
      <c r="D114" s="23">
        <v>0</v>
      </c>
      <c r="E114" s="23">
        <v>0</v>
      </c>
      <c r="F114" s="23">
        <v>447</v>
      </c>
      <c r="G114" s="23">
        <v>451</v>
      </c>
      <c r="H114" s="30">
        <v>1915</v>
      </c>
      <c r="I114" s="23">
        <v>0.8</v>
      </c>
      <c r="J114" s="23">
        <v>1.25</v>
      </c>
      <c r="K114" s="23">
        <v>1.05</v>
      </c>
      <c r="L114" s="23">
        <v>0</v>
      </c>
      <c r="M114" s="23">
        <v>35</v>
      </c>
      <c r="N114" s="23" t="s">
        <v>9</v>
      </c>
      <c r="O114" s="32">
        <f t="shared" si="8"/>
        <v>1.0249999999999999</v>
      </c>
      <c r="P114" s="27">
        <f t="shared" si="9"/>
        <v>447.97500000000002</v>
      </c>
      <c r="Q114" s="23">
        <f t="shared" si="10"/>
        <v>5</v>
      </c>
      <c r="R114" s="38">
        <f t="shared" si="11"/>
        <v>1.3975144693876161E-6</v>
      </c>
    </row>
    <row r="115" spans="1:18">
      <c r="A115" s="27">
        <f t="shared" si="7"/>
        <v>444.05</v>
      </c>
      <c r="B115" s="23" t="s">
        <v>9</v>
      </c>
      <c r="C115" s="23">
        <v>7</v>
      </c>
      <c r="D115" s="23">
        <v>0</v>
      </c>
      <c r="E115" s="23">
        <v>462</v>
      </c>
      <c r="F115" s="23">
        <v>442.1</v>
      </c>
      <c r="G115" s="23">
        <v>446</v>
      </c>
      <c r="H115" s="30">
        <v>1920</v>
      </c>
      <c r="I115" s="23">
        <v>0.8</v>
      </c>
      <c r="J115" s="23">
        <v>1.25</v>
      </c>
      <c r="K115" s="23">
        <v>1.01</v>
      </c>
      <c r="L115" s="23">
        <v>0</v>
      </c>
      <c r="M115" s="23">
        <v>182</v>
      </c>
      <c r="N115" s="23" t="s">
        <v>9</v>
      </c>
      <c r="O115" s="32">
        <f t="shared" si="8"/>
        <v>1.0249999999999999</v>
      </c>
      <c r="P115" s="27">
        <f t="shared" si="9"/>
        <v>443.02500000000003</v>
      </c>
      <c r="Q115" s="23">
        <f t="shared" si="10"/>
        <v>5</v>
      </c>
      <c r="R115" s="38">
        <f t="shared" si="11"/>
        <v>1.3902452256944445E-6</v>
      </c>
    </row>
    <row r="116" spans="1:18">
      <c r="A116" s="27">
        <f t="shared" si="7"/>
        <v>439.15</v>
      </c>
      <c r="B116" s="23" t="s">
        <v>9</v>
      </c>
      <c r="C116" s="23">
        <v>0</v>
      </c>
      <c r="D116" s="23">
        <v>0</v>
      </c>
      <c r="E116" s="23">
        <v>0</v>
      </c>
      <c r="F116" s="23">
        <v>437.3</v>
      </c>
      <c r="G116" s="23">
        <v>441</v>
      </c>
      <c r="H116" s="30">
        <v>1925</v>
      </c>
      <c r="I116" s="23">
        <v>0.8</v>
      </c>
      <c r="J116" s="23">
        <v>1.2</v>
      </c>
      <c r="K116" s="23">
        <v>0.9</v>
      </c>
      <c r="L116" s="23">
        <v>0</v>
      </c>
      <c r="M116" s="23">
        <v>7185</v>
      </c>
      <c r="N116" s="23" t="s">
        <v>9</v>
      </c>
      <c r="O116" s="32">
        <f t="shared" si="8"/>
        <v>1</v>
      </c>
      <c r="P116" s="27">
        <f t="shared" si="9"/>
        <v>438.15</v>
      </c>
      <c r="Q116" s="23">
        <f t="shared" si="10"/>
        <v>5</v>
      </c>
      <c r="R116" s="38">
        <f t="shared" si="11"/>
        <v>1.3493000505987518E-6</v>
      </c>
    </row>
    <row r="117" spans="1:18">
      <c r="A117" s="27">
        <f t="shared" si="7"/>
        <v>434.1</v>
      </c>
      <c r="B117" s="23" t="s">
        <v>9</v>
      </c>
      <c r="C117" s="23">
        <v>0</v>
      </c>
      <c r="D117" s="23">
        <v>0</v>
      </c>
      <c r="E117" s="23">
        <v>0</v>
      </c>
      <c r="F117" s="23">
        <v>432.1</v>
      </c>
      <c r="G117" s="23">
        <v>436.1</v>
      </c>
      <c r="H117" s="30">
        <v>1930</v>
      </c>
      <c r="I117" s="23">
        <v>0.85</v>
      </c>
      <c r="J117" s="23">
        <v>1.3</v>
      </c>
      <c r="K117" s="23">
        <v>1.1000000000000001</v>
      </c>
      <c r="L117" s="23">
        <v>0</v>
      </c>
      <c r="M117" s="23">
        <v>741</v>
      </c>
      <c r="N117" s="23" t="s">
        <v>9</v>
      </c>
      <c r="O117" s="32">
        <f t="shared" si="8"/>
        <v>1.075</v>
      </c>
      <c r="P117" s="27">
        <f t="shared" si="9"/>
        <v>433.02500000000003</v>
      </c>
      <c r="Q117" s="23">
        <f t="shared" si="10"/>
        <v>5</v>
      </c>
      <c r="R117" s="38">
        <f t="shared" si="11"/>
        <v>1.4429917581680045E-6</v>
      </c>
    </row>
    <row r="118" spans="1:18">
      <c r="A118" s="27">
        <f t="shared" si="7"/>
        <v>429.15</v>
      </c>
      <c r="B118" s="23" t="s">
        <v>9</v>
      </c>
      <c r="C118" s="23">
        <v>0</v>
      </c>
      <c r="D118" s="23">
        <v>0</v>
      </c>
      <c r="E118" s="23">
        <v>0</v>
      </c>
      <c r="F118" s="23">
        <v>427.2</v>
      </c>
      <c r="G118" s="23">
        <v>431.1</v>
      </c>
      <c r="H118" s="30">
        <v>1935</v>
      </c>
      <c r="I118" s="23">
        <v>0.9</v>
      </c>
      <c r="J118" s="23">
        <v>1.3</v>
      </c>
      <c r="K118" s="23">
        <v>1.1000000000000001</v>
      </c>
      <c r="L118" s="23">
        <v>0</v>
      </c>
      <c r="M118" s="23">
        <v>5011</v>
      </c>
      <c r="N118" s="23" t="s">
        <v>9</v>
      </c>
      <c r="O118" s="32">
        <f t="shared" si="8"/>
        <v>1.1000000000000001</v>
      </c>
      <c r="P118" s="27">
        <f t="shared" si="9"/>
        <v>428.04999999999995</v>
      </c>
      <c r="Q118" s="23">
        <f t="shared" si="10"/>
        <v>5</v>
      </c>
      <c r="R118" s="38">
        <f t="shared" si="11"/>
        <v>1.4689288170449159E-6</v>
      </c>
    </row>
    <row r="119" spans="1:18">
      <c r="A119" s="27">
        <f t="shared" si="7"/>
        <v>424.35</v>
      </c>
      <c r="B119" s="23" t="s">
        <v>9</v>
      </c>
      <c r="C119" s="23">
        <v>0</v>
      </c>
      <c r="D119" s="23">
        <v>0</v>
      </c>
      <c r="E119" s="23">
        <v>0</v>
      </c>
      <c r="F119" s="23">
        <v>422.4</v>
      </c>
      <c r="G119" s="23">
        <v>426.3</v>
      </c>
      <c r="H119" s="30">
        <v>1940</v>
      </c>
      <c r="I119" s="23">
        <v>0.9</v>
      </c>
      <c r="J119" s="23">
        <v>1.35</v>
      </c>
      <c r="K119" s="23">
        <v>1.1000000000000001</v>
      </c>
      <c r="L119" s="23">
        <v>0</v>
      </c>
      <c r="M119" s="23">
        <v>35</v>
      </c>
      <c r="N119" s="23" t="s">
        <v>9</v>
      </c>
      <c r="O119" s="32">
        <f t="shared" si="8"/>
        <v>1.125</v>
      </c>
      <c r="P119" s="27">
        <f t="shared" si="9"/>
        <v>423.22500000000002</v>
      </c>
      <c r="Q119" s="23">
        <f t="shared" si="10"/>
        <v>5</v>
      </c>
      <c r="R119" s="38">
        <f t="shared" si="11"/>
        <v>1.4945796577744713E-6</v>
      </c>
    </row>
    <row r="120" spans="1:18">
      <c r="A120" s="27">
        <f t="shared" si="7"/>
        <v>419.2</v>
      </c>
      <c r="B120" s="23" t="s">
        <v>9</v>
      </c>
      <c r="C120" s="23">
        <v>0</v>
      </c>
      <c r="D120" s="23">
        <v>0</v>
      </c>
      <c r="E120" s="23">
        <v>0</v>
      </c>
      <c r="F120" s="23">
        <v>417.2</v>
      </c>
      <c r="G120" s="23">
        <v>421.2</v>
      </c>
      <c r="H120" s="30">
        <v>1945</v>
      </c>
      <c r="I120" s="23">
        <v>0.95</v>
      </c>
      <c r="J120" s="23">
        <v>1.4</v>
      </c>
      <c r="K120" s="23">
        <v>1.35</v>
      </c>
      <c r="L120" s="23">
        <v>0</v>
      </c>
      <c r="M120" s="23">
        <v>15</v>
      </c>
      <c r="N120" s="23" t="s">
        <v>9</v>
      </c>
      <c r="O120" s="32">
        <f t="shared" si="8"/>
        <v>1.1749999999999998</v>
      </c>
      <c r="P120" s="27">
        <f t="shared" si="9"/>
        <v>418.02499999999998</v>
      </c>
      <c r="Q120" s="23">
        <f t="shared" si="10"/>
        <v>5</v>
      </c>
      <c r="R120" s="38">
        <f t="shared" si="11"/>
        <v>1.5529900013877781E-6</v>
      </c>
    </row>
    <row r="121" spans="1:18">
      <c r="A121" s="27">
        <f t="shared" si="7"/>
        <v>414.25</v>
      </c>
      <c r="B121" s="23" t="s">
        <v>9</v>
      </c>
      <c r="C121" s="23">
        <v>1</v>
      </c>
      <c r="D121" s="23">
        <v>0</v>
      </c>
      <c r="E121" s="23">
        <v>428.5</v>
      </c>
      <c r="F121" s="23">
        <v>412.3</v>
      </c>
      <c r="G121" s="23">
        <v>416.2</v>
      </c>
      <c r="H121" s="30">
        <v>1950</v>
      </c>
      <c r="I121" s="23">
        <v>1</v>
      </c>
      <c r="J121" s="23">
        <v>1.45</v>
      </c>
      <c r="K121" s="23">
        <v>1.2</v>
      </c>
      <c r="L121" s="23">
        <v>0</v>
      </c>
      <c r="M121" s="23">
        <v>18988</v>
      </c>
      <c r="N121" s="23" t="s">
        <v>9</v>
      </c>
      <c r="O121" s="32">
        <f t="shared" si="8"/>
        <v>1.2250000000000001</v>
      </c>
      <c r="P121" s="27">
        <f t="shared" si="9"/>
        <v>413.02499999999998</v>
      </c>
      <c r="Q121" s="23">
        <f t="shared" si="10"/>
        <v>5</v>
      </c>
      <c r="R121" s="38">
        <f t="shared" si="11"/>
        <v>1.6107823800131493E-6</v>
      </c>
    </row>
    <row r="122" spans="1:18">
      <c r="A122" s="27">
        <f t="shared" si="7"/>
        <v>409.45</v>
      </c>
      <c r="B122" s="23" t="s">
        <v>9</v>
      </c>
      <c r="C122" s="23">
        <v>0</v>
      </c>
      <c r="D122" s="23">
        <v>0</v>
      </c>
      <c r="E122" s="23">
        <v>0</v>
      </c>
      <c r="F122" s="23">
        <v>407.5</v>
      </c>
      <c r="G122" s="23">
        <v>411.4</v>
      </c>
      <c r="H122" s="30">
        <v>1955</v>
      </c>
      <c r="I122" s="23">
        <v>1</v>
      </c>
      <c r="J122" s="23">
        <v>1.45</v>
      </c>
      <c r="K122" s="23">
        <v>1.38</v>
      </c>
      <c r="L122" s="23">
        <v>0</v>
      </c>
      <c r="M122" s="23">
        <v>37</v>
      </c>
      <c r="N122" s="23" t="s">
        <v>9</v>
      </c>
      <c r="O122" s="32">
        <f t="shared" si="8"/>
        <v>1.2250000000000001</v>
      </c>
      <c r="P122" s="27">
        <f t="shared" si="9"/>
        <v>408.22499999999997</v>
      </c>
      <c r="Q122" s="23">
        <f t="shared" si="10"/>
        <v>5</v>
      </c>
      <c r="R122" s="38">
        <f t="shared" si="11"/>
        <v>1.6025536201359228E-6</v>
      </c>
    </row>
    <row r="123" spans="1:18">
      <c r="A123" s="27">
        <f t="shared" si="7"/>
        <v>404.35</v>
      </c>
      <c r="B123" s="23" t="s">
        <v>9</v>
      </c>
      <c r="C123" s="23">
        <v>0</v>
      </c>
      <c r="D123" s="23">
        <v>0</v>
      </c>
      <c r="E123" s="23">
        <v>0</v>
      </c>
      <c r="F123" s="23">
        <v>402.4</v>
      </c>
      <c r="G123" s="23">
        <v>406.3</v>
      </c>
      <c r="H123" s="30">
        <v>1960</v>
      </c>
      <c r="I123" s="23">
        <v>1</v>
      </c>
      <c r="J123" s="23">
        <v>1.45</v>
      </c>
      <c r="K123" s="23">
        <v>1.25</v>
      </c>
      <c r="L123" s="23">
        <v>0</v>
      </c>
      <c r="M123" s="23">
        <v>753</v>
      </c>
      <c r="N123" s="23" t="s">
        <v>9</v>
      </c>
      <c r="O123" s="32">
        <f t="shared" si="8"/>
        <v>1.2250000000000001</v>
      </c>
      <c r="P123" s="27">
        <f t="shared" si="9"/>
        <v>403.125</v>
      </c>
      <c r="Q123" s="23">
        <f t="shared" si="10"/>
        <v>5</v>
      </c>
      <c r="R123" s="38">
        <f t="shared" si="11"/>
        <v>1.5943877551020409E-6</v>
      </c>
    </row>
    <row r="124" spans="1:18">
      <c r="A124" s="27">
        <f t="shared" si="7"/>
        <v>399.35</v>
      </c>
      <c r="B124" s="23" t="s">
        <v>9</v>
      </c>
      <c r="C124" s="23">
        <v>0</v>
      </c>
      <c r="D124" s="23">
        <v>0</v>
      </c>
      <c r="E124" s="23">
        <v>0</v>
      </c>
      <c r="F124" s="23">
        <v>397.4</v>
      </c>
      <c r="G124" s="23">
        <v>401.3</v>
      </c>
      <c r="H124" s="30">
        <v>1965</v>
      </c>
      <c r="I124" s="23">
        <v>1.05</v>
      </c>
      <c r="J124" s="23">
        <v>1.5</v>
      </c>
      <c r="K124" s="23">
        <v>1.3</v>
      </c>
      <c r="L124" s="23">
        <v>0</v>
      </c>
      <c r="M124" s="23">
        <v>111</v>
      </c>
      <c r="N124" s="23" t="s">
        <v>9</v>
      </c>
      <c r="O124" s="32">
        <f t="shared" si="8"/>
        <v>1.2749999999999999</v>
      </c>
      <c r="P124" s="27">
        <f t="shared" si="9"/>
        <v>398.07500000000005</v>
      </c>
      <c r="Q124" s="23">
        <f t="shared" si="10"/>
        <v>5</v>
      </c>
      <c r="R124" s="38">
        <f t="shared" si="11"/>
        <v>1.6510304372317075E-6</v>
      </c>
    </row>
    <row r="125" spans="1:18">
      <c r="A125" s="27">
        <f t="shared" si="7"/>
        <v>394.45000000000005</v>
      </c>
      <c r="B125" s="23" t="s">
        <v>9</v>
      </c>
      <c r="C125" s="23">
        <v>0</v>
      </c>
      <c r="D125" s="23">
        <v>0</v>
      </c>
      <c r="E125" s="23">
        <v>0</v>
      </c>
      <c r="F125" s="23">
        <v>392.6</v>
      </c>
      <c r="G125" s="23">
        <v>396.3</v>
      </c>
      <c r="H125" s="30">
        <v>1970</v>
      </c>
      <c r="I125" s="23">
        <v>1.05</v>
      </c>
      <c r="J125" s="23">
        <v>1.5</v>
      </c>
      <c r="K125" s="23">
        <v>1.45</v>
      </c>
      <c r="L125" s="23">
        <v>0</v>
      </c>
      <c r="M125" s="23">
        <v>231</v>
      </c>
      <c r="N125" s="23" t="s">
        <v>9</v>
      </c>
      <c r="O125" s="32">
        <f t="shared" si="8"/>
        <v>1.2749999999999999</v>
      </c>
      <c r="P125" s="27">
        <f t="shared" si="9"/>
        <v>393.17500000000007</v>
      </c>
      <c r="Q125" s="23">
        <f t="shared" si="10"/>
        <v>5</v>
      </c>
      <c r="R125" s="38">
        <f t="shared" si="11"/>
        <v>1.6426602076837846E-6</v>
      </c>
    </row>
    <row r="126" spans="1:18">
      <c r="A126" s="27">
        <f t="shared" si="7"/>
        <v>389.45</v>
      </c>
      <c r="B126" s="23" t="s">
        <v>9</v>
      </c>
      <c r="C126" s="23">
        <v>0</v>
      </c>
      <c r="D126" s="23">
        <v>0</v>
      </c>
      <c r="E126" s="23">
        <v>0</v>
      </c>
      <c r="F126" s="23">
        <v>387.5</v>
      </c>
      <c r="G126" s="23">
        <v>391.4</v>
      </c>
      <c r="H126" s="30">
        <v>1975</v>
      </c>
      <c r="I126" s="23">
        <v>1.1000000000000001</v>
      </c>
      <c r="J126" s="23">
        <v>1.4</v>
      </c>
      <c r="K126" s="23">
        <v>1.1000000000000001</v>
      </c>
      <c r="L126" s="23">
        <v>20</v>
      </c>
      <c r="M126" s="23">
        <v>2948</v>
      </c>
      <c r="N126" s="23" t="s">
        <v>9</v>
      </c>
      <c r="O126" s="32">
        <f t="shared" si="8"/>
        <v>1.25</v>
      </c>
      <c r="P126" s="27">
        <f t="shared" si="9"/>
        <v>388.2</v>
      </c>
      <c r="Q126" s="23">
        <f t="shared" si="10"/>
        <v>5</v>
      </c>
      <c r="R126" s="38">
        <f t="shared" si="11"/>
        <v>1.6023073225444641E-6</v>
      </c>
    </row>
    <row r="127" spans="1:18">
      <c r="A127" s="27">
        <f t="shared" si="7"/>
        <v>384.65</v>
      </c>
      <c r="B127" s="23" t="s">
        <v>9</v>
      </c>
      <c r="C127" s="23">
        <v>28</v>
      </c>
      <c r="D127" s="23">
        <v>0</v>
      </c>
      <c r="E127" s="23">
        <v>406.6</v>
      </c>
      <c r="F127" s="23">
        <v>382.7</v>
      </c>
      <c r="G127" s="23">
        <v>386.6</v>
      </c>
      <c r="H127" s="30">
        <v>1980</v>
      </c>
      <c r="I127" s="23">
        <v>1.1000000000000001</v>
      </c>
      <c r="J127" s="23">
        <v>1.6</v>
      </c>
      <c r="K127" s="23">
        <v>1.4</v>
      </c>
      <c r="L127" s="23">
        <v>0</v>
      </c>
      <c r="M127" s="23">
        <v>154</v>
      </c>
      <c r="N127" s="23" t="s">
        <v>9</v>
      </c>
      <c r="O127" s="32">
        <f t="shared" si="8"/>
        <v>1.35</v>
      </c>
      <c r="P127" s="27">
        <f t="shared" si="9"/>
        <v>383.29999999999995</v>
      </c>
      <c r="Q127" s="23">
        <f t="shared" si="10"/>
        <v>5</v>
      </c>
      <c r="R127" s="38">
        <f t="shared" si="11"/>
        <v>1.7217630853994491E-6</v>
      </c>
    </row>
    <row r="128" spans="1:18">
      <c r="A128" s="27">
        <f t="shared" si="7"/>
        <v>379.7</v>
      </c>
      <c r="B128" s="23" t="s">
        <v>9</v>
      </c>
      <c r="C128" s="23">
        <v>0</v>
      </c>
      <c r="D128" s="23">
        <v>0</v>
      </c>
      <c r="E128" s="23">
        <v>0</v>
      </c>
      <c r="F128" s="23">
        <v>377.7</v>
      </c>
      <c r="G128" s="23">
        <v>381.7</v>
      </c>
      <c r="H128" s="30">
        <v>1985</v>
      </c>
      <c r="I128" s="23">
        <v>1.1499999999999999</v>
      </c>
      <c r="J128" s="23">
        <v>1.6</v>
      </c>
      <c r="K128" s="23">
        <v>1.4</v>
      </c>
      <c r="L128" s="23">
        <v>0</v>
      </c>
      <c r="M128" s="23">
        <v>29</v>
      </c>
      <c r="N128" s="23" t="s">
        <v>9</v>
      </c>
      <c r="O128" s="32">
        <f t="shared" si="8"/>
        <v>1.375</v>
      </c>
      <c r="P128" s="27">
        <f t="shared" si="9"/>
        <v>378.32499999999999</v>
      </c>
      <c r="Q128" s="23">
        <f t="shared" si="10"/>
        <v>5</v>
      </c>
      <c r="R128" s="38">
        <f t="shared" si="11"/>
        <v>1.7448242168911674E-6</v>
      </c>
    </row>
    <row r="129" spans="1:18">
      <c r="A129" s="27">
        <f t="shared" si="7"/>
        <v>374.75</v>
      </c>
      <c r="B129" s="23" t="s">
        <v>9</v>
      </c>
      <c r="C129" s="23">
        <v>0</v>
      </c>
      <c r="D129" s="23">
        <v>0</v>
      </c>
      <c r="E129" s="23">
        <v>0</v>
      </c>
      <c r="F129" s="23">
        <v>372.8</v>
      </c>
      <c r="G129" s="23">
        <v>376.7</v>
      </c>
      <c r="H129" s="30">
        <v>1990</v>
      </c>
      <c r="I129" s="23">
        <v>1.2</v>
      </c>
      <c r="J129" s="23">
        <v>1.65</v>
      </c>
      <c r="K129" s="23">
        <v>1.42</v>
      </c>
      <c r="L129" s="23">
        <v>0</v>
      </c>
      <c r="M129" s="23">
        <v>992</v>
      </c>
      <c r="N129" s="23" t="s">
        <v>9</v>
      </c>
      <c r="O129" s="32">
        <f t="shared" si="8"/>
        <v>1.4249999999999998</v>
      </c>
      <c r="P129" s="27">
        <f t="shared" si="9"/>
        <v>373.32499999999999</v>
      </c>
      <c r="Q129" s="23">
        <f t="shared" si="10"/>
        <v>5</v>
      </c>
      <c r="R129" s="38">
        <f t="shared" si="11"/>
        <v>1.7991969899750004E-6</v>
      </c>
    </row>
    <row r="130" spans="1:18">
      <c r="A130" s="27">
        <f t="shared" si="7"/>
        <v>369.8</v>
      </c>
      <c r="B130" s="23" t="s">
        <v>9</v>
      </c>
      <c r="C130" s="23">
        <v>6</v>
      </c>
      <c r="D130" s="23">
        <v>0</v>
      </c>
      <c r="E130" s="23">
        <v>363.75</v>
      </c>
      <c r="F130" s="23">
        <v>367.8</v>
      </c>
      <c r="G130" s="23">
        <v>371.8</v>
      </c>
      <c r="H130" s="30">
        <v>1995</v>
      </c>
      <c r="I130" s="23">
        <v>1.25</v>
      </c>
      <c r="J130" s="23">
        <v>1.7</v>
      </c>
      <c r="K130" s="23">
        <v>1.65</v>
      </c>
      <c r="L130" s="23">
        <v>3</v>
      </c>
      <c r="M130" s="23">
        <v>94</v>
      </c>
      <c r="N130" s="23" t="s">
        <v>9</v>
      </c>
      <c r="O130" s="32">
        <f t="shared" si="8"/>
        <v>1.4750000000000001</v>
      </c>
      <c r="P130" s="27">
        <f t="shared" si="9"/>
        <v>368.32499999999999</v>
      </c>
      <c r="Q130" s="23">
        <f t="shared" si="10"/>
        <v>5</v>
      </c>
      <c r="R130" s="38">
        <f t="shared" si="11"/>
        <v>1.8530034359080659E-6</v>
      </c>
    </row>
    <row r="131" spans="1:18">
      <c r="A131" s="27">
        <f t="shared" si="7"/>
        <v>364.85</v>
      </c>
      <c r="B131" s="23" t="s">
        <v>9</v>
      </c>
      <c r="C131" s="23">
        <v>1689</v>
      </c>
      <c r="D131" s="23">
        <v>0</v>
      </c>
      <c r="E131" s="23">
        <v>374</v>
      </c>
      <c r="F131" s="23">
        <v>362.9</v>
      </c>
      <c r="G131" s="23">
        <v>366.8</v>
      </c>
      <c r="H131" s="30">
        <v>2000</v>
      </c>
      <c r="I131" s="23">
        <v>1.25</v>
      </c>
      <c r="J131" s="23">
        <v>1.6</v>
      </c>
      <c r="K131" s="23">
        <v>1.25</v>
      </c>
      <c r="L131" s="23">
        <v>143</v>
      </c>
      <c r="M131" s="23">
        <v>25398</v>
      </c>
      <c r="N131" s="23" t="s">
        <v>9</v>
      </c>
      <c r="O131" s="32">
        <f t="shared" si="8"/>
        <v>1.425</v>
      </c>
      <c r="P131" s="27">
        <f t="shared" si="9"/>
        <v>363.42500000000001</v>
      </c>
      <c r="Q131" s="23">
        <f t="shared" si="10"/>
        <v>5</v>
      </c>
      <c r="R131" s="38">
        <f t="shared" si="11"/>
        <v>1.7812500000000001E-6</v>
      </c>
    </row>
    <row r="132" spans="1:18">
      <c r="A132" s="27">
        <f t="shared" si="7"/>
        <v>359.85</v>
      </c>
      <c r="B132" s="23" t="s">
        <v>9</v>
      </c>
      <c r="C132" s="23">
        <v>0</v>
      </c>
      <c r="D132" s="23">
        <v>0</v>
      </c>
      <c r="E132" s="23">
        <v>0</v>
      </c>
      <c r="F132" s="23">
        <v>357.9</v>
      </c>
      <c r="G132" s="23">
        <v>361.8</v>
      </c>
      <c r="H132" s="30">
        <v>2005</v>
      </c>
      <c r="I132" s="23">
        <v>1.25</v>
      </c>
      <c r="J132" s="23">
        <v>1.75</v>
      </c>
      <c r="K132" s="23">
        <v>1.55</v>
      </c>
      <c r="L132" s="23">
        <v>0</v>
      </c>
      <c r="M132" s="23">
        <v>109</v>
      </c>
      <c r="N132" s="23" t="s">
        <v>9</v>
      </c>
      <c r="O132" s="32">
        <f t="shared" si="8"/>
        <v>1.5</v>
      </c>
      <c r="P132" s="27">
        <f t="shared" si="9"/>
        <v>358.35</v>
      </c>
      <c r="Q132" s="23">
        <f t="shared" si="10"/>
        <v>5</v>
      </c>
      <c r="R132" s="38">
        <f t="shared" si="11"/>
        <v>1.8656600394276155E-6</v>
      </c>
    </row>
    <row r="133" spans="1:18">
      <c r="A133" s="27">
        <f t="shared" si="7"/>
        <v>354.95</v>
      </c>
      <c r="B133" s="23" t="s">
        <v>9</v>
      </c>
      <c r="C133" s="23">
        <v>0</v>
      </c>
      <c r="D133" s="23">
        <v>0</v>
      </c>
      <c r="E133" s="23">
        <v>0</v>
      </c>
      <c r="F133" s="23">
        <v>353</v>
      </c>
      <c r="G133" s="23">
        <v>356.9</v>
      </c>
      <c r="H133" s="30">
        <v>2010</v>
      </c>
      <c r="I133" s="23">
        <v>1.35</v>
      </c>
      <c r="J133" s="23">
        <v>1.8</v>
      </c>
      <c r="K133" s="23">
        <v>1.6</v>
      </c>
      <c r="L133" s="23">
        <v>1</v>
      </c>
      <c r="M133" s="23">
        <v>3785</v>
      </c>
      <c r="N133" s="23" t="s">
        <v>9</v>
      </c>
      <c r="O133" s="32">
        <f t="shared" si="8"/>
        <v>1.5750000000000002</v>
      </c>
      <c r="P133" s="27">
        <f t="shared" si="9"/>
        <v>353.375</v>
      </c>
      <c r="Q133" s="23">
        <f t="shared" si="10"/>
        <v>5</v>
      </c>
      <c r="R133" s="38">
        <f t="shared" si="11"/>
        <v>1.949209177990644E-6</v>
      </c>
    </row>
    <row r="134" spans="1:18">
      <c r="A134" s="27">
        <f t="shared" ref="A134:A197" si="12">IF(F134 &lt;&gt; 0, 0.5*(F134+G134),0)</f>
        <v>349.95</v>
      </c>
      <c r="B134" s="23" t="s">
        <v>9</v>
      </c>
      <c r="C134" s="23">
        <v>0</v>
      </c>
      <c r="D134" s="23">
        <v>0</v>
      </c>
      <c r="E134" s="23">
        <v>0</v>
      </c>
      <c r="F134" s="23">
        <v>348</v>
      </c>
      <c r="G134" s="23">
        <v>351.9</v>
      </c>
      <c r="H134" s="30">
        <v>2015</v>
      </c>
      <c r="I134" s="23">
        <v>1.4</v>
      </c>
      <c r="J134" s="23">
        <v>1.85</v>
      </c>
      <c r="K134" s="23">
        <v>1.66</v>
      </c>
      <c r="L134" s="23">
        <v>0</v>
      </c>
      <c r="M134" s="23">
        <v>165</v>
      </c>
      <c r="N134" s="23" t="s">
        <v>9</v>
      </c>
      <c r="O134" s="32">
        <f t="shared" si="8"/>
        <v>1.625</v>
      </c>
      <c r="P134" s="27">
        <f t="shared" si="9"/>
        <v>348.32499999999999</v>
      </c>
      <c r="Q134" s="23">
        <f t="shared" si="10"/>
        <v>5</v>
      </c>
      <c r="R134" s="38">
        <f t="shared" si="11"/>
        <v>2.0011206275514288E-6</v>
      </c>
    </row>
    <row r="135" spans="1:18">
      <c r="A135" s="27">
        <f t="shared" si="12"/>
        <v>345.05</v>
      </c>
      <c r="B135" s="23" t="s">
        <v>9</v>
      </c>
      <c r="C135" s="23">
        <v>7</v>
      </c>
      <c r="D135" s="23">
        <v>0</v>
      </c>
      <c r="E135" s="23">
        <v>347.13</v>
      </c>
      <c r="F135" s="23">
        <v>343.1</v>
      </c>
      <c r="G135" s="23">
        <v>347</v>
      </c>
      <c r="H135" s="30">
        <v>2020</v>
      </c>
      <c r="I135" s="23">
        <v>1.4</v>
      </c>
      <c r="J135" s="23">
        <v>1.9</v>
      </c>
      <c r="K135" s="23">
        <v>1.55</v>
      </c>
      <c r="L135" s="23">
        <v>0</v>
      </c>
      <c r="M135" s="23">
        <v>83</v>
      </c>
      <c r="N135" s="23" t="s">
        <v>9</v>
      </c>
      <c r="O135" s="32">
        <f t="shared" ref="O135:O198" si="13">IF(I135&lt;&gt;0,0.5*(I135+J135),0)</f>
        <v>1.65</v>
      </c>
      <c r="P135" s="27">
        <f t="shared" ref="P135:P198" si="14">ABS(A135-O135)</f>
        <v>343.40000000000003</v>
      </c>
      <c r="Q135" s="23">
        <f t="shared" ref="Q135:Q198" si="15">(H136-H134)/2</f>
        <v>5</v>
      </c>
      <c r="R135" s="38">
        <f t="shared" si="11"/>
        <v>2.0218606019017743E-6</v>
      </c>
    </row>
    <row r="136" spans="1:18">
      <c r="A136" s="27">
        <f t="shared" si="12"/>
        <v>340.05</v>
      </c>
      <c r="B136" s="23" t="s">
        <v>9</v>
      </c>
      <c r="C136" s="23">
        <v>23</v>
      </c>
      <c r="D136" s="23">
        <v>0</v>
      </c>
      <c r="E136" s="23">
        <v>334.75</v>
      </c>
      <c r="F136" s="23">
        <v>338.1</v>
      </c>
      <c r="G136" s="23">
        <v>342</v>
      </c>
      <c r="H136" s="30">
        <v>2025</v>
      </c>
      <c r="I136" s="23">
        <v>1.45</v>
      </c>
      <c r="J136" s="23">
        <v>1.95</v>
      </c>
      <c r="K136" s="23">
        <v>1.4</v>
      </c>
      <c r="L136" s="23">
        <v>0</v>
      </c>
      <c r="M136" s="23">
        <v>10053</v>
      </c>
      <c r="N136" s="23" t="s">
        <v>9</v>
      </c>
      <c r="O136" s="32">
        <f t="shared" si="13"/>
        <v>1.7</v>
      </c>
      <c r="P136" s="27">
        <f t="shared" si="14"/>
        <v>338.35</v>
      </c>
      <c r="Q136" s="23">
        <f t="shared" si="15"/>
        <v>5</v>
      </c>
      <c r="R136" s="38">
        <f t="shared" si="11"/>
        <v>2.072854747751867E-6</v>
      </c>
    </row>
    <row r="137" spans="1:18">
      <c r="A137" s="27">
        <f t="shared" si="12"/>
        <v>335.15</v>
      </c>
      <c r="B137" s="23" t="s">
        <v>9</v>
      </c>
      <c r="C137" s="23">
        <v>2</v>
      </c>
      <c r="D137" s="23">
        <v>0</v>
      </c>
      <c r="E137" s="23">
        <v>312.8</v>
      </c>
      <c r="F137" s="23">
        <v>333.2</v>
      </c>
      <c r="G137" s="23">
        <v>337.1</v>
      </c>
      <c r="H137" s="30">
        <v>2030</v>
      </c>
      <c r="I137" s="23">
        <v>1.45</v>
      </c>
      <c r="J137" s="23">
        <v>1.95</v>
      </c>
      <c r="K137" s="23">
        <v>1.7</v>
      </c>
      <c r="L137" s="23">
        <v>0</v>
      </c>
      <c r="M137" s="23">
        <v>1021</v>
      </c>
      <c r="N137" s="23" t="s">
        <v>9</v>
      </c>
      <c r="O137" s="32">
        <f t="shared" si="13"/>
        <v>1.7</v>
      </c>
      <c r="P137" s="27">
        <f t="shared" si="14"/>
        <v>333.45</v>
      </c>
      <c r="Q137" s="23">
        <f t="shared" si="15"/>
        <v>5</v>
      </c>
      <c r="R137" s="38">
        <f t="shared" si="11"/>
        <v>2.0626562158751729E-6</v>
      </c>
    </row>
    <row r="138" spans="1:18">
      <c r="A138" s="27">
        <f t="shared" si="12"/>
        <v>330.15</v>
      </c>
      <c r="B138" s="23" t="s">
        <v>9</v>
      </c>
      <c r="C138" s="23">
        <v>0</v>
      </c>
      <c r="D138" s="23">
        <v>0</v>
      </c>
      <c r="E138" s="23">
        <v>0</v>
      </c>
      <c r="F138" s="23">
        <v>328.2</v>
      </c>
      <c r="G138" s="23">
        <v>332.1</v>
      </c>
      <c r="H138" s="30">
        <v>2035</v>
      </c>
      <c r="I138" s="23">
        <v>1.5</v>
      </c>
      <c r="J138" s="23">
        <v>2</v>
      </c>
      <c r="K138" s="23">
        <v>1.74</v>
      </c>
      <c r="L138" s="23">
        <v>0</v>
      </c>
      <c r="M138" s="23">
        <v>37</v>
      </c>
      <c r="N138" s="23" t="s">
        <v>9</v>
      </c>
      <c r="O138" s="32">
        <f t="shared" si="13"/>
        <v>1.75</v>
      </c>
      <c r="P138" s="27">
        <f t="shared" si="14"/>
        <v>328.4</v>
      </c>
      <c r="Q138" s="23">
        <f t="shared" si="15"/>
        <v>5</v>
      </c>
      <c r="R138" s="38">
        <f t="shared" si="11"/>
        <v>2.1129013758006386E-6</v>
      </c>
    </row>
    <row r="139" spans="1:18">
      <c r="A139" s="27">
        <f t="shared" si="12"/>
        <v>325.25</v>
      </c>
      <c r="B139" s="23" t="s">
        <v>9</v>
      </c>
      <c r="C139" s="23">
        <v>0</v>
      </c>
      <c r="D139" s="23">
        <v>0</v>
      </c>
      <c r="E139" s="23">
        <v>237.38</v>
      </c>
      <c r="F139" s="23">
        <v>323.3</v>
      </c>
      <c r="G139" s="23">
        <v>327.2</v>
      </c>
      <c r="H139" s="30">
        <v>2040</v>
      </c>
      <c r="I139" s="23">
        <v>1.55</v>
      </c>
      <c r="J139" s="23">
        <v>2.0499999999999998</v>
      </c>
      <c r="K139" s="23">
        <v>1.6</v>
      </c>
      <c r="L139" s="23">
        <v>0</v>
      </c>
      <c r="M139" s="23">
        <v>254</v>
      </c>
      <c r="N139" s="23" t="s">
        <v>9</v>
      </c>
      <c r="O139" s="32">
        <f t="shared" si="13"/>
        <v>1.7999999999999998</v>
      </c>
      <c r="P139" s="27">
        <f t="shared" si="14"/>
        <v>323.45</v>
      </c>
      <c r="Q139" s="23">
        <f t="shared" si="15"/>
        <v>5</v>
      </c>
      <c r="R139" s="38">
        <f t="shared" si="11"/>
        <v>2.1626297577854673E-6</v>
      </c>
    </row>
    <row r="140" spans="1:18">
      <c r="A140" s="27">
        <f t="shared" si="12"/>
        <v>320.25</v>
      </c>
      <c r="B140" s="23" t="s">
        <v>9</v>
      </c>
      <c r="C140" s="23">
        <v>6</v>
      </c>
      <c r="D140" s="23">
        <v>0</v>
      </c>
      <c r="E140" s="23">
        <v>315</v>
      </c>
      <c r="F140" s="23">
        <v>318.3</v>
      </c>
      <c r="G140" s="23">
        <v>322.2</v>
      </c>
      <c r="H140" s="30">
        <v>2045</v>
      </c>
      <c r="I140" s="23">
        <v>1.6</v>
      </c>
      <c r="J140" s="23">
        <v>2.1</v>
      </c>
      <c r="K140" s="23">
        <v>1.74</v>
      </c>
      <c r="L140" s="23">
        <v>0</v>
      </c>
      <c r="M140" s="23">
        <v>26</v>
      </c>
      <c r="N140" s="23" t="s">
        <v>9</v>
      </c>
      <c r="O140" s="32">
        <f t="shared" si="13"/>
        <v>1.85</v>
      </c>
      <c r="P140" s="27">
        <f t="shared" si="14"/>
        <v>318.39999999999998</v>
      </c>
      <c r="Q140" s="23">
        <f t="shared" si="15"/>
        <v>5</v>
      </c>
      <c r="R140" s="38">
        <f t="shared" si="11"/>
        <v>2.2118471314733891E-6</v>
      </c>
    </row>
    <row r="141" spans="1:18">
      <c r="A141" s="27">
        <f t="shared" si="12"/>
        <v>315.35000000000002</v>
      </c>
      <c r="B141" s="23" t="s">
        <v>9</v>
      </c>
      <c r="C141" s="23">
        <v>87</v>
      </c>
      <c r="D141" s="23">
        <v>0</v>
      </c>
      <c r="E141" s="23">
        <v>310.35000000000002</v>
      </c>
      <c r="F141" s="23">
        <v>313.39999999999998</v>
      </c>
      <c r="G141" s="23">
        <v>317.3</v>
      </c>
      <c r="H141" s="30">
        <v>2050</v>
      </c>
      <c r="I141" s="23">
        <v>1.65</v>
      </c>
      <c r="J141" s="23">
        <v>2.0499999999999998</v>
      </c>
      <c r="K141" s="23">
        <v>1.84</v>
      </c>
      <c r="L141" s="23">
        <v>18</v>
      </c>
      <c r="M141" s="23">
        <v>34197</v>
      </c>
      <c r="N141" s="23" t="s">
        <v>9</v>
      </c>
      <c r="O141" s="32">
        <f t="shared" si="13"/>
        <v>1.8499999999999999</v>
      </c>
      <c r="P141" s="27">
        <f t="shared" si="14"/>
        <v>313.5</v>
      </c>
      <c r="Q141" s="23">
        <f t="shared" si="15"/>
        <v>5</v>
      </c>
      <c r="R141" s="38">
        <f t="shared" si="11"/>
        <v>2.2010707911957167E-6</v>
      </c>
    </row>
    <row r="142" spans="1:18">
      <c r="A142" s="27">
        <f t="shared" si="12"/>
        <v>310.35000000000002</v>
      </c>
      <c r="B142" s="23" t="s">
        <v>9</v>
      </c>
      <c r="C142" s="23">
        <v>0</v>
      </c>
      <c r="D142" s="23">
        <v>0</v>
      </c>
      <c r="E142" s="23">
        <v>0</v>
      </c>
      <c r="F142" s="23">
        <v>308.39999999999998</v>
      </c>
      <c r="G142" s="23">
        <v>312.3</v>
      </c>
      <c r="H142" s="30">
        <v>2055</v>
      </c>
      <c r="I142" s="23">
        <v>1.7</v>
      </c>
      <c r="J142" s="23">
        <v>2.2000000000000002</v>
      </c>
      <c r="K142" s="23">
        <v>2</v>
      </c>
      <c r="L142" s="23">
        <v>0</v>
      </c>
      <c r="M142" s="23">
        <v>371</v>
      </c>
      <c r="N142" s="23" t="s">
        <v>9</v>
      </c>
      <c r="O142" s="32">
        <f t="shared" si="13"/>
        <v>1.9500000000000002</v>
      </c>
      <c r="P142" s="27">
        <f t="shared" si="14"/>
        <v>308.40000000000003</v>
      </c>
      <c r="Q142" s="23">
        <f t="shared" si="15"/>
        <v>5</v>
      </c>
      <c r="R142" s="38">
        <f t="shared" si="11"/>
        <v>2.3087715559344307E-6</v>
      </c>
    </row>
    <row r="143" spans="1:18">
      <c r="A143" s="27">
        <f t="shared" si="12"/>
        <v>305.45</v>
      </c>
      <c r="B143" s="23" t="s">
        <v>9</v>
      </c>
      <c r="C143" s="23">
        <v>38</v>
      </c>
      <c r="D143" s="23">
        <v>0</v>
      </c>
      <c r="E143" s="23">
        <v>309.48</v>
      </c>
      <c r="F143" s="23">
        <v>303.5</v>
      </c>
      <c r="G143" s="23">
        <v>307.39999999999998</v>
      </c>
      <c r="H143" s="30">
        <v>2060</v>
      </c>
      <c r="I143" s="23">
        <v>1.75</v>
      </c>
      <c r="J143" s="23">
        <v>2.25</v>
      </c>
      <c r="K143" s="23">
        <v>1.95</v>
      </c>
      <c r="L143" s="23">
        <v>0</v>
      </c>
      <c r="M143" s="23">
        <v>4771</v>
      </c>
      <c r="N143" s="23" t="s">
        <v>9</v>
      </c>
      <c r="O143" s="32">
        <f t="shared" si="13"/>
        <v>2</v>
      </c>
      <c r="P143" s="27">
        <f t="shared" si="14"/>
        <v>303.45</v>
      </c>
      <c r="Q143" s="23">
        <f t="shared" si="15"/>
        <v>5</v>
      </c>
      <c r="R143" s="38">
        <f t="shared" si="11"/>
        <v>2.3564897728343859E-6</v>
      </c>
    </row>
    <row r="144" spans="1:18">
      <c r="A144" s="27">
        <f t="shared" si="12"/>
        <v>300.45</v>
      </c>
      <c r="B144" s="23" t="s">
        <v>9</v>
      </c>
      <c r="C144" s="23">
        <v>3</v>
      </c>
      <c r="D144" s="23">
        <v>0</v>
      </c>
      <c r="E144" s="23">
        <v>304.48</v>
      </c>
      <c r="F144" s="23">
        <v>298.5</v>
      </c>
      <c r="G144" s="23">
        <v>302.39999999999998</v>
      </c>
      <c r="H144" s="30">
        <v>2065</v>
      </c>
      <c r="I144" s="23">
        <v>1.8</v>
      </c>
      <c r="J144" s="23">
        <v>2.2999999999999998</v>
      </c>
      <c r="K144" s="23">
        <v>2.1</v>
      </c>
      <c r="L144" s="23">
        <v>0</v>
      </c>
      <c r="M144" s="23">
        <v>43</v>
      </c>
      <c r="N144" s="23" t="s">
        <v>9</v>
      </c>
      <c r="O144" s="32">
        <f t="shared" si="13"/>
        <v>2.0499999999999998</v>
      </c>
      <c r="P144" s="27">
        <f t="shared" si="14"/>
        <v>298.39999999999998</v>
      </c>
      <c r="Q144" s="23">
        <f t="shared" si="15"/>
        <v>5</v>
      </c>
      <c r="R144" s="38">
        <f t="shared" si="11"/>
        <v>2.403719315936659E-6</v>
      </c>
    </row>
    <row r="145" spans="1:18">
      <c r="A145" s="27">
        <f t="shared" si="12"/>
        <v>295.55</v>
      </c>
      <c r="B145" s="23" t="s">
        <v>9</v>
      </c>
      <c r="C145" s="23">
        <v>6</v>
      </c>
      <c r="D145" s="23">
        <v>0</v>
      </c>
      <c r="E145" s="23">
        <v>297.83</v>
      </c>
      <c r="F145" s="23">
        <v>293.60000000000002</v>
      </c>
      <c r="G145" s="23">
        <v>297.5</v>
      </c>
      <c r="H145" s="30">
        <v>2070</v>
      </c>
      <c r="I145" s="23">
        <v>2.0499999999999998</v>
      </c>
      <c r="J145" s="23">
        <v>2.35</v>
      </c>
      <c r="K145" s="23">
        <v>1.75</v>
      </c>
      <c r="L145" s="23">
        <v>0</v>
      </c>
      <c r="M145" s="23">
        <v>2418</v>
      </c>
      <c r="N145" s="23" t="s">
        <v>9</v>
      </c>
      <c r="O145" s="32">
        <f t="shared" si="13"/>
        <v>2.2000000000000002</v>
      </c>
      <c r="P145" s="27">
        <f t="shared" si="14"/>
        <v>293.35000000000002</v>
      </c>
      <c r="Q145" s="23">
        <f t="shared" si="15"/>
        <v>5</v>
      </c>
      <c r="R145" s="38">
        <f t="shared" si="11"/>
        <v>2.5671544260076083E-6</v>
      </c>
    </row>
    <row r="146" spans="1:18">
      <c r="A146" s="27">
        <f t="shared" si="12"/>
        <v>290.85000000000002</v>
      </c>
      <c r="B146" s="23" t="s">
        <v>9</v>
      </c>
      <c r="C146" s="23">
        <v>91</v>
      </c>
      <c r="D146" s="23">
        <v>2</v>
      </c>
      <c r="E146" s="23">
        <v>301.55</v>
      </c>
      <c r="F146" s="23">
        <v>288.89999999999998</v>
      </c>
      <c r="G146" s="23">
        <v>292.8</v>
      </c>
      <c r="H146" s="30">
        <v>2075</v>
      </c>
      <c r="I146" s="23">
        <v>1.9</v>
      </c>
      <c r="J146" s="23">
        <v>2.4</v>
      </c>
      <c r="K146" s="23">
        <v>2.02</v>
      </c>
      <c r="L146" s="23">
        <v>57</v>
      </c>
      <c r="M146" s="23">
        <v>15622</v>
      </c>
      <c r="N146" s="23" t="s">
        <v>9</v>
      </c>
      <c r="O146" s="32">
        <f t="shared" si="13"/>
        <v>2.15</v>
      </c>
      <c r="P146" s="27">
        <f t="shared" si="14"/>
        <v>288.70000000000005</v>
      </c>
      <c r="Q146" s="23">
        <f t="shared" si="15"/>
        <v>5</v>
      </c>
      <c r="R146" s="38">
        <f t="shared" si="11"/>
        <v>2.496733923646393E-6</v>
      </c>
    </row>
    <row r="147" spans="1:18">
      <c r="A147" s="27">
        <f t="shared" si="12"/>
        <v>285.89999999999998</v>
      </c>
      <c r="B147" s="23" t="s">
        <v>9</v>
      </c>
      <c r="C147" s="23">
        <v>17</v>
      </c>
      <c r="D147" s="23">
        <v>0</v>
      </c>
      <c r="E147" s="23">
        <v>293</v>
      </c>
      <c r="F147" s="23">
        <v>284</v>
      </c>
      <c r="G147" s="23">
        <v>287.8</v>
      </c>
      <c r="H147" s="30">
        <v>2080</v>
      </c>
      <c r="I147" s="23">
        <v>1.95</v>
      </c>
      <c r="J147" s="23">
        <v>2.4500000000000002</v>
      </c>
      <c r="K147" s="23">
        <v>2.17</v>
      </c>
      <c r="L147" s="23">
        <v>0</v>
      </c>
      <c r="M147" s="23">
        <v>968</v>
      </c>
      <c r="N147" s="23" t="s">
        <v>9</v>
      </c>
      <c r="O147" s="32">
        <f t="shared" si="13"/>
        <v>2.2000000000000002</v>
      </c>
      <c r="P147" s="27">
        <f t="shared" si="14"/>
        <v>283.7</v>
      </c>
      <c r="Q147" s="23">
        <f t="shared" si="15"/>
        <v>5</v>
      </c>
      <c r="R147" s="38">
        <f t="shared" si="11"/>
        <v>2.5425295857988167E-6</v>
      </c>
    </row>
    <row r="148" spans="1:18">
      <c r="A148" s="27">
        <f t="shared" si="12"/>
        <v>281.14999999999998</v>
      </c>
      <c r="B148" s="23" t="s">
        <v>9</v>
      </c>
      <c r="C148" s="23">
        <v>0</v>
      </c>
      <c r="D148" s="23">
        <v>0</v>
      </c>
      <c r="E148" s="23">
        <v>0</v>
      </c>
      <c r="F148" s="23">
        <v>279.2</v>
      </c>
      <c r="G148" s="23">
        <v>283.10000000000002</v>
      </c>
      <c r="H148" s="30">
        <v>2085</v>
      </c>
      <c r="I148" s="23">
        <v>2</v>
      </c>
      <c r="J148" s="23">
        <v>2.5</v>
      </c>
      <c r="K148" s="23">
        <v>2.2799999999999998</v>
      </c>
      <c r="L148" s="23">
        <v>0</v>
      </c>
      <c r="M148" s="23">
        <v>707</v>
      </c>
      <c r="N148" s="23" t="s">
        <v>9</v>
      </c>
      <c r="O148" s="32">
        <f t="shared" si="13"/>
        <v>2.25</v>
      </c>
      <c r="P148" s="27">
        <f t="shared" si="14"/>
        <v>278.89999999999998</v>
      </c>
      <c r="Q148" s="23">
        <f t="shared" si="15"/>
        <v>5</v>
      </c>
      <c r="R148" s="38">
        <f t="shared" si="11"/>
        <v>2.5878577713368875E-6</v>
      </c>
    </row>
    <row r="149" spans="1:18">
      <c r="A149" s="27">
        <f t="shared" si="12"/>
        <v>276.05</v>
      </c>
      <c r="B149" s="23" t="s">
        <v>9</v>
      </c>
      <c r="C149" s="23">
        <v>4</v>
      </c>
      <c r="D149" s="23">
        <v>0</v>
      </c>
      <c r="E149" s="23">
        <v>299.85000000000002</v>
      </c>
      <c r="F149" s="23">
        <v>274.10000000000002</v>
      </c>
      <c r="G149" s="23">
        <v>278</v>
      </c>
      <c r="H149" s="30">
        <v>2090</v>
      </c>
      <c r="I149" s="23">
        <v>2.0499999999999998</v>
      </c>
      <c r="J149" s="23">
        <v>2.5499999999999998</v>
      </c>
      <c r="K149" s="23">
        <v>2.1</v>
      </c>
      <c r="L149" s="23">
        <v>0</v>
      </c>
      <c r="M149" s="23">
        <v>368</v>
      </c>
      <c r="N149" s="23" t="s">
        <v>9</v>
      </c>
      <c r="O149" s="32">
        <f t="shared" si="13"/>
        <v>2.2999999999999998</v>
      </c>
      <c r="P149" s="27">
        <f t="shared" si="14"/>
        <v>273.75</v>
      </c>
      <c r="Q149" s="23">
        <f t="shared" si="15"/>
        <v>5</v>
      </c>
      <c r="R149" s="38">
        <f t="shared" si="11"/>
        <v>2.6327236098074678E-6</v>
      </c>
    </row>
    <row r="150" spans="1:18">
      <c r="A150" s="27">
        <f t="shared" si="12"/>
        <v>271.10000000000002</v>
      </c>
      <c r="B150" s="23" t="s">
        <v>9</v>
      </c>
      <c r="C150" s="23">
        <v>5</v>
      </c>
      <c r="D150" s="23">
        <v>0</v>
      </c>
      <c r="E150" s="23">
        <v>267.89999999999998</v>
      </c>
      <c r="F150" s="23">
        <v>269.2</v>
      </c>
      <c r="G150" s="23">
        <v>273</v>
      </c>
      <c r="H150" s="30">
        <v>2095</v>
      </c>
      <c r="I150" s="23">
        <v>2.15</v>
      </c>
      <c r="J150" s="23">
        <v>2.65</v>
      </c>
      <c r="K150" s="23">
        <v>2.2999999999999998</v>
      </c>
      <c r="L150" s="23">
        <v>0</v>
      </c>
      <c r="M150" s="23">
        <v>92</v>
      </c>
      <c r="N150" s="23" t="s">
        <v>9</v>
      </c>
      <c r="O150" s="32">
        <f t="shared" si="13"/>
        <v>2.4</v>
      </c>
      <c r="P150" s="27">
        <f t="shared" si="14"/>
        <v>268.70000000000005</v>
      </c>
      <c r="Q150" s="23">
        <f t="shared" si="15"/>
        <v>5</v>
      </c>
      <c r="R150" s="38">
        <f t="shared" si="11"/>
        <v>2.7340924237159732E-6</v>
      </c>
    </row>
    <row r="151" spans="1:18">
      <c r="A151" s="27">
        <f t="shared" si="12"/>
        <v>266.20000000000005</v>
      </c>
      <c r="B151" s="23" t="s">
        <v>9</v>
      </c>
      <c r="C151" s="23">
        <v>1040</v>
      </c>
      <c r="D151" s="23">
        <v>0</v>
      </c>
      <c r="E151" s="23">
        <v>273.77999999999997</v>
      </c>
      <c r="F151" s="23">
        <v>264.3</v>
      </c>
      <c r="G151" s="23">
        <v>268.10000000000002</v>
      </c>
      <c r="H151" s="30">
        <v>2100</v>
      </c>
      <c r="I151" s="23">
        <v>2.2000000000000002</v>
      </c>
      <c r="J151" s="23">
        <v>2.6</v>
      </c>
      <c r="K151" s="23">
        <v>2.1</v>
      </c>
      <c r="L151" s="23">
        <v>1019</v>
      </c>
      <c r="M151" s="23">
        <v>48382</v>
      </c>
      <c r="N151" s="23" t="s">
        <v>9</v>
      </c>
      <c r="O151" s="32">
        <f t="shared" si="13"/>
        <v>2.4000000000000004</v>
      </c>
      <c r="P151" s="27">
        <f t="shared" si="14"/>
        <v>263.80000000000007</v>
      </c>
      <c r="Q151" s="23">
        <f t="shared" si="15"/>
        <v>5</v>
      </c>
      <c r="R151" s="38">
        <f t="shared" si="11"/>
        <v>2.7210884353741499E-6</v>
      </c>
    </row>
    <row r="152" spans="1:18">
      <c r="A152" s="27">
        <f t="shared" si="12"/>
        <v>261.25</v>
      </c>
      <c r="B152" s="23" t="s">
        <v>9</v>
      </c>
      <c r="C152" s="23">
        <v>0</v>
      </c>
      <c r="D152" s="23">
        <v>0</v>
      </c>
      <c r="E152" s="23">
        <v>0</v>
      </c>
      <c r="F152" s="23">
        <v>259.3</v>
      </c>
      <c r="G152" s="23">
        <v>263.2</v>
      </c>
      <c r="H152" s="30">
        <v>2105</v>
      </c>
      <c r="I152" s="23">
        <v>2.25</v>
      </c>
      <c r="J152" s="23">
        <v>2.75</v>
      </c>
      <c r="K152" s="23">
        <v>2.46</v>
      </c>
      <c r="L152" s="23">
        <v>2</v>
      </c>
      <c r="M152" s="23">
        <v>150</v>
      </c>
      <c r="N152" s="23" t="s">
        <v>9</v>
      </c>
      <c r="O152" s="32">
        <f t="shared" si="13"/>
        <v>2.5</v>
      </c>
      <c r="P152" s="27">
        <f t="shared" si="14"/>
        <v>258.75</v>
      </c>
      <c r="Q152" s="23">
        <f t="shared" si="15"/>
        <v>5</v>
      </c>
      <c r="R152" s="38">
        <f t="shared" si="11"/>
        <v>2.8210177103491858E-6</v>
      </c>
    </row>
    <row r="153" spans="1:18">
      <c r="A153" s="27">
        <f t="shared" si="12"/>
        <v>256.35000000000002</v>
      </c>
      <c r="B153" s="23" t="s">
        <v>9</v>
      </c>
      <c r="C153" s="23">
        <v>23</v>
      </c>
      <c r="D153" s="23">
        <v>0</v>
      </c>
      <c r="E153" s="23">
        <v>263.97000000000003</v>
      </c>
      <c r="F153" s="23">
        <v>254.4</v>
      </c>
      <c r="G153" s="23">
        <v>258.3</v>
      </c>
      <c r="H153" s="30">
        <v>2110</v>
      </c>
      <c r="I153" s="23">
        <v>2.2999999999999998</v>
      </c>
      <c r="J153" s="23">
        <v>2.85</v>
      </c>
      <c r="K153" s="23">
        <v>2.44</v>
      </c>
      <c r="L153" s="23">
        <v>1</v>
      </c>
      <c r="M153" s="23">
        <v>1212</v>
      </c>
      <c r="N153" s="23" t="s">
        <v>9</v>
      </c>
      <c r="O153" s="32">
        <f t="shared" si="13"/>
        <v>2.5750000000000002</v>
      </c>
      <c r="P153" s="27">
        <f t="shared" si="14"/>
        <v>253.77500000000003</v>
      </c>
      <c r="Q153" s="23">
        <f t="shared" si="15"/>
        <v>5</v>
      </c>
      <c r="R153" s="38">
        <f t="shared" si="11"/>
        <v>2.891893713079221E-6</v>
      </c>
    </row>
    <row r="154" spans="1:18">
      <c r="A154" s="27">
        <f t="shared" si="12"/>
        <v>251.55</v>
      </c>
      <c r="B154" s="23" t="s">
        <v>9</v>
      </c>
      <c r="C154" s="23">
        <v>1</v>
      </c>
      <c r="D154" s="23">
        <v>0</v>
      </c>
      <c r="E154" s="23">
        <v>230.35</v>
      </c>
      <c r="F154" s="23">
        <v>249.6</v>
      </c>
      <c r="G154" s="23">
        <v>253.5</v>
      </c>
      <c r="H154" s="30">
        <v>2115</v>
      </c>
      <c r="I154" s="23">
        <v>2.4</v>
      </c>
      <c r="J154" s="23">
        <v>2.9</v>
      </c>
      <c r="K154" s="23">
        <v>2.95</v>
      </c>
      <c r="L154" s="23">
        <v>0</v>
      </c>
      <c r="M154" s="23">
        <v>92</v>
      </c>
      <c r="N154" s="23" t="s">
        <v>9</v>
      </c>
      <c r="O154" s="32">
        <f t="shared" si="13"/>
        <v>2.65</v>
      </c>
      <c r="P154" s="27">
        <f t="shared" si="14"/>
        <v>248.9</v>
      </c>
      <c r="Q154" s="23">
        <f t="shared" si="15"/>
        <v>5</v>
      </c>
      <c r="R154" s="38">
        <f t="shared" si="11"/>
        <v>2.9620687535279358E-6</v>
      </c>
    </row>
    <row r="155" spans="1:18">
      <c r="A155" s="27">
        <f t="shared" si="12"/>
        <v>246.5</v>
      </c>
      <c r="B155" s="23" t="s">
        <v>9</v>
      </c>
      <c r="C155" s="23">
        <v>98</v>
      </c>
      <c r="D155" s="23">
        <v>0</v>
      </c>
      <c r="E155" s="23">
        <v>248.83</v>
      </c>
      <c r="F155" s="23">
        <v>244.6</v>
      </c>
      <c r="G155" s="23">
        <v>248.4</v>
      </c>
      <c r="H155" s="30">
        <v>2120</v>
      </c>
      <c r="I155" s="23">
        <v>2.4500000000000002</v>
      </c>
      <c r="J155" s="23">
        <v>2.95</v>
      </c>
      <c r="K155" s="23">
        <v>2.2999999999999998</v>
      </c>
      <c r="L155" s="23">
        <v>9</v>
      </c>
      <c r="M155" s="23">
        <v>16757</v>
      </c>
      <c r="N155" s="23" t="s">
        <v>9</v>
      </c>
      <c r="O155" s="32">
        <f t="shared" si="13"/>
        <v>2.7</v>
      </c>
      <c r="P155" s="27">
        <f t="shared" si="14"/>
        <v>243.8</v>
      </c>
      <c r="Q155" s="23">
        <f t="shared" si="15"/>
        <v>5</v>
      </c>
      <c r="R155" s="38">
        <f t="shared" si="11"/>
        <v>3.00373798504806E-6</v>
      </c>
    </row>
    <row r="156" spans="1:18">
      <c r="A156" s="27">
        <f t="shared" si="12"/>
        <v>241.6</v>
      </c>
      <c r="B156" s="23" t="s">
        <v>9</v>
      </c>
      <c r="C156" s="23">
        <v>97</v>
      </c>
      <c r="D156" s="23">
        <v>0</v>
      </c>
      <c r="E156" s="23">
        <v>247.4</v>
      </c>
      <c r="F156" s="23">
        <v>239.7</v>
      </c>
      <c r="G156" s="23">
        <v>243.5</v>
      </c>
      <c r="H156" s="30">
        <v>2125</v>
      </c>
      <c r="I156" s="23">
        <v>2.5</v>
      </c>
      <c r="J156" s="23">
        <v>3.1</v>
      </c>
      <c r="K156" s="23">
        <v>2.4500000000000002</v>
      </c>
      <c r="L156" s="23">
        <v>30</v>
      </c>
      <c r="M156" s="23">
        <v>18301</v>
      </c>
      <c r="N156" s="23" t="s">
        <v>9</v>
      </c>
      <c r="O156" s="32">
        <f t="shared" si="13"/>
        <v>2.8</v>
      </c>
      <c r="P156" s="27">
        <f t="shared" si="14"/>
        <v>238.79999999999998</v>
      </c>
      <c r="Q156" s="23">
        <f t="shared" si="15"/>
        <v>5</v>
      </c>
      <c r="R156" s="38">
        <f t="shared" si="11"/>
        <v>3.1003460207612457E-6</v>
      </c>
    </row>
    <row r="157" spans="1:18">
      <c r="A157" s="27">
        <f t="shared" si="12"/>
        <v>236.7</v>
      </c>
      <c r="B157" s="23" t="s">
        <v>9</v>
      </c>
      <c r="C157" s="23">
        <v>79</v>
      </c>
      <c r="D157" s="23">
        <v>0</v>
      </c>
      <c r="E157" s="23">
        <v>245.35</v>
      </c>
      <c r="F157" s="23">
        <v>234.8</v>
      </c>
      <c r="G157" s="23">
        <v>238.6</v>
      </c>
      <c r="H157" s="30">
        <v>2130</v>
      </c>
      <c r="I157" s="23">
        <v>2.6</v>
      </c>
      <c r="J157" s="23">
        <v>3.1</v>
      </c>
      <c r="K157" s="23">
        <v>2.4500000000000002</v>
      </c>
      <c r="L157" s="23">
        <v>77</v>
      </c>
      <c r="M157" s="23">
        <v>2368</v>
      </c>
      <c r="N157" s="23" t="s">
        <v>9</v>
      </c>
      <c r="O157" s="32">
        <f t="shared" si="13"/>
        <v>2.85</v>
      </c>
      <c r="P157" s="27">
        <f t="shared" si="14"/>
        <v>233.85</v>
      </c>
      <c r="Q157" s="23">
        <f t="shared" si="15"/>
        <v>5</v>
      </c>
      <c r="R157" s="38">
        <f t="shared" si="11"/>
        <v>3.1409111948687428E-6</v>
      </c>
    </row>
    <row r="158" spans="1:18">
      <c r="A158" s="27">
        <f t="shared" si="12"/>
        <v>231.8</v>
      </c>
      <c r="B158" s="23" t="s">
        <v>9</v>
      </c>
      <c r="C158" s="23">
        <v>5</v>
      </c>
      <c r="D158" s="23">
        <v>0</v>
      </c>
      <c r="E158" s="23">
        <v>239.09</v>
      </c>
      <c r="F158" s="23">
        <v>229.9</v>
      </c>
      <c r="G158" s="23">
        <v>233.7</v>
      </c>
      <c r="H158" s="30">
        <v>2135</v>
      </c>
      <c r="I158" s="23">
        <v>2.75</v>
      </c>
      <c r="J158" s="23">
        <v>3.3</v>
      </c>
      <c r="K158" s="23">
        <v>2.5499999999999998</v>
      </c>
      <c r="L158" s="23">
        <v>1</v>
      </c>
      <c r="M158" s="23">
        <v>419</v>
      </c>
      <c r="N158" s="23" t="s">
        <v>9</v>
      </c>
      <c r="O158" s="32">
        <f t="shared" si="13"/>
        <v>3.0249999999999999</v>
      </c>
      <c r="P158" s="27">
        <f t="shared" si="14"/>
        <v>228.77500000000001</v>
      </c>
      <c r="Q158" s="23">
        <f t="shared" si="15"/>
        <v>5</v>
      </c>
      <c r="R158" s="38">
        <f t="shared" si="11"/>
        <v>3.3181775800887405E-6</v>
      </c>
    </row>
    <row r="159" spans="1:18">
      <c r="A159" s="27">
        <f t="shared" si="12"/>
        <v>226.9</v>
      </c>
      <c r="B159" s="23" t="s">
        <v>9</v>
      </c>
      <c r="C159" s="23">
        <v>56</v>
      </c>
      <c r="D159" s="23">
        <v>0</v>
      </c>
      <c r="E159" s="23">
        <v>235.5</v>
      </c>
      <c r="F159" s="23">
        <v>225</v>
      </c>
      <c r="G159" s="23">
        <v>228.8</v>
      </c>
      <c r="H159" s="30">
        <v>2140</v>
      </c>
      <c r="I159" s="23">
        <v>2.8</v>
      </c>
      <c r="J159" s="23">
        <v>3.4</v>
      </c>
      <c r="K159" s="23">
        <v>3</v>
      </c>
      <c r="L159" s="23">
        <v>0</v>
      </c>
      <c r="M159" s="23">
        <v>2083</v>
      </c>
      <c r="N159" s="23" t="s">
        <v>9</v>
      </c>
      <c r="O159" s="32">
        <f t="shared" si="13"/>
        <v>3.0999999999999996</v>
      </c>
      <c r="P159" s="27">
        <f t="shared" si="14"/>
        <v>223.8</v>
      </c>
      <c r="Q159" s="23">
        <f t="shared" si="15"/>
        <v>5</v>
      </c>
      <c r="R159" s="38">
        <f t="shared" si="11"/>
        <v>3.3845750720586947E-6</v>
      </c>
    </row>
    <row r="160" spans="1:18">
      <c r="A160" s="27">
        <f t="shared" si="12"/>
        <v>222</v>
      </c>
      <c r="B160" s="23" t="s">
        <v>9</v>
      </c>
      <c r="C160" s="23">
        <v>10</v>
      </c>
      <c r="D160" s="23">
        <v>0</v>
      </c>
      <c r="E160" s="23">
        <v>223.65</v>
      </c>
      <c r="F160" s="23">
        <v>220.1</v>
      </c>
      <c r="G160" s="23">
        <v>223.9</v>
      </c>
      <c r="H160" s="30">
        <v>2145</v>
      </c>
      <c r="I160" s="23">
        <v>2.9</v>
      </c>
      <c r="J160" s="23">
        <v>3.5</v>
      </c>
      <c r="K160" s="23">
        <v>3.45</v>
      </c>
      <c r="L160" s="23">
        <v>0</v>
      </c>
      <c r="M160" s="23">
        <v>139</v>
      </c>
      <c r="N160" s="23" t="s">
        <v>9</v>
      </c>
      <c r="O160" s="32">
        <f t="shared" si="13"/>
        <v>3.2</v>
      </c>
      <c r="P160" s="27">
        <f t="shared" si="14"/>
        <v>218.8</v>
      </c>
      <c r="Q160" s="23">
        <f t="shared" si="15"/>
        <v>5</v>
      </c>
      <c r="R160" s="38">
        <f t="shared" si="11"/>
        <v>3.4774859949685123E-6</v>
      </c>
    </row>
    <row r="161" spans="1:18">
      <c r="A161" s="27">
        <f t="shared" si="12"/>
        <v>217.1</v>
      </c>
      <c r="B161" s="23" t="s">
        <v>9</v>
      </c>
      <c r="C161" s="23">
        <v>234</v>
      </c>
      <c r="D161" s="23">
        <v>0</v>
      </c>
      <c r="E161" s="23">
        <v>223.55</v>
      </c>
      <c r="F161" s="23">
        <v>215.2</v>
      </c>
      <c r="G161" s="23">
        <v>219</v>
      </c>
      <c r="H161" s="30">
        <v>2150</v>
      </c>
      <c r="I161" s="23">
        <v>2.95</v>
      </c>
      <c r="J161" s="23">
        <v>3.5</v>
      </c>
      <c r="K161" s="23">
        <v>2.74</v>
      </c>
      <c r="L161" s="23">
        <v>2201</v>
      </c>
      <c r="M161" s="23">
        <v>39612</v>
      </c>
      <c r="N161" s="23" t="s">
        <v>9</v>
      </c>
      <c r="O161" s="32">
        <f t="shared" si="13"/>
        <v>3.2250000000000001</v>
      </c>
      <c r="P161" s="27">
        <f t="shared" si="14"/>
        <v>213.875</v>
      </c>
      <c r="Q161" s="23">
        <f t="shared" si="15"/>
        <v>5</v>
      </c>
      <c r="R161" s="38">
        <f t="shared" si="11"/>
        <v>3.4883720930232559E-6</v>
      </c>
    </row>
    <row r="162" spans="1:18">
      <c r="A162" s="27">
        <f t="shared" si="12"/>
        <v>212.2</v>
      </c>
      <c r="B162" s="23" t="s">
        <v>9</v>
      </c>
      <c r="C162" s="23">
        <v>81</v>
      </c>
      <c r="D162" s="23">
        <v>0</v>
      </c>
      <c r="E162" s="23">
        <v>219.26</v>
      </c>
      <c r="F162" s="23">
        <v>210.3</v>
      </c>
      <c r="G162" s="23">
        <v>214.1</v>
      </c>
      <c r="H162" s="30">
        <v>2155</v>
      </c>
      <c r="I162" s="23">
        <v>3.1</v>
      </c>
      <c r="J162" s="23">
        <v>3.7</v>
      </c>
      <c r="K162" s="23">
        <v>3.2</v>
      </c>
      <c r="L162" s="23">
        <v>0</v>
      </c>
      <c r="M162" s="23">
        <v>517</v>
      </c>
      <c r="N162" s="23" t="s">
        <v>9</v>
      </c>
      <c r="O162" s="32">
        <f t="shared" si="13"/>
        <v>3.4000000000000004</v>
      </c>
      <c r="P162" s="27">
        <f t="shared" si="14"/>
        <v>208.79999999999998</v>
      </c>
      <c r="Q162" s="23">
        <f t="shared" si="15"/>
        <v>5</v>
      </c>
      <c r="R162" s="38">
        <f t="shared" si="11"/>
        <v>3.6606176754001108E-6</v>
      </c>
    </row>
    <row r="163" spans="1:18">
      <c r="A163" s="27">
        <f t="shared" si="12"/>
        <v>207.45</v>
      </c>
      <c r="B163" s="23" t="s">
        <v>9</v>
      </c>
      <c r="C163" s="23">
        <v>228</v>
      </c>
      <c r="D163" s="23">
        <v>0</v>
      </c>
      <c r="E163" s="23">
        <v>220.75</v>
      </c>
      <c r="F163" s="23">
        <v>205.6</v>
      </c>
      <c r="G163" s="23">
        <v>209.3</v>
      </c>
      <c r="H163" s="30">
        <v>2160</v>
      </c>
      <c r="I163" s="23">
        <v>3.2</v>
      </c>
      <c r="J163" s="23">
        <v>3.8</v>
      </c>
      <c r="K163" s="23">
        <v>3.15</v>
      </c>
      <c r="L163" s="23">
        <v>11</v>
      </c>
      <c r="M163" s="23">
        <v>1347</v>
      </c>
      <c r="N163" s="23" t="s">
        <v>9</v>
      </c>
      <c r="O163" s="32">
        <f t="shared" si="13"/>
        <v>3.5</v>
      </c>
      <c r="P163" s="27">
        <f t="shared" si="14"/>
        <v>203.95</v>
      </c>
      <c r="Q163" s="23">
        <f t="shared" si="15"/>
        <v>5</v>
      </c>
      <c r="R163" s="38">
        <f t="shared" si="11"/>
        <v>3.7508573388203018E-6</v>
      </c>
    </row>
    <row r="164" spans="1:18">
      <c r="A164" s="27">
        <f t="shared" si="12"/>
        <v>202.45</v>
      </c>
      <c r="B164" s="23" t="s">
        <v>9</v>
      </c>
      <c r="C164" s="23">
        <v>11</v>
      </c>
      <c r="D164" s="23">
        <v>0</v>
      </c>
      <c r="E164" s="23">
        <v>209.82</v>
      </c>
      <c r="F164" s="23">
        <v>200.6</v>
      </c>
      <c r="G164" s="23">
        <v>204.3</v>
      </c>
      <c r="H164" s="30">
        <v>2165</v>
      </c>
      <c r="I164" s="23">
        <v>3.4</v>
      </c>
      <c r="J164" s="23">
        <v>4</v>
      </c>
      <c r="K164" s="23">
        <v>4.25</v>
      </c>
      <c r="L164" s="23">
        <v>0</v>
      </c>
      <c r="M164" s="23">
        <v>122</v>
      </c>
      <c r="N164" s="23" t="s">
        <v>9</v>
      </c>
      <c r="O164" s="32">
        <f t="shared" si="13"/>
        <v>3.7</v>
      </c>
      <c r="P164" s="27">
        <f t="shared" si="14"/>
        <v>198.75</v>
      </c>
      <c r="Q164" s="23">
        <f t="shared" si="15"/>
        <v>5</v>
      </c>
      <c r="R164" s="38">
        <f t="shared" si="11"/>
        <v>3.946898218028791E-6</v>
      </c>
    </row>
    <row r="165" spans="1:18">
      <c r="A165" s="27">
        <f t="shared" si="12"/>
        <v>197.75</v>
      </c>
      <c r="B165" s="23" t="s">
        <v>9</v>
      </c>
      <c r="C165" s="23">
        <v>90</v>
      </c>
      <c r="D165" s="23">
        <v>0</v>
      </c>
      <c r="E165" s="23">
        <v>193.3</v>
      </c>
      <c r="F165" s="23">
        <v>195.9</v>
      </c>
      <c r="G165" s="23">
        <v>199.6</v>
      </c>
      <c r="H165" s="30">
        <v>2170</v>
      </c>
      <c r="I165" s="23">
        <v>3.4</v>
      </c>
      <c r="J165" s="23">
        <v>4</v>
      </c>
      <c r="K165" s="23">
        <v>3.15</v>
      </c>
      <c r="L165" s="23">
        <v>84</v>
      </c>
      <c r="M165" s="23">
        <v>1758</v>
      </c>
      <c r="N165" s="23" t="s">
        <v>9</v>
      </c>
      <c r="O165" s="32">
        <f t="shared" si="13"/>
        <v>3.7</v>
      </c>
      <c r="P165" s="27">
        <f t="shared" si="14"/>
        <v>194.05</v>
      </c>
      <c r="Q165" s="23">
        <f t="shared" si="15"/>
        <v>5</v>
      </c>
      <c r="R165" s="38">
        <f t="shared" ref="R165:R203" si="16">O165*Q165/H165^2</f>
        <v>3.9287307014377031E-6</v>
      </c>
    </row>
    <row r="166" spans="1:18">
      <c r="A166" s="27">
        <f t="shared" si="12"/>
        <v>192.75</v>
      </c>
      <c r="B166" s="23" t="s">
        <v>9</v>
      </c>
      <c r="C166" s="23">
        <v>88</v>
      </c>
      <c r="D166" s="23">
        <v>2</v>
      </c>
      <c r="E166" s="23">
        <v>204.6</v>
      </c>
      <c r="F166" s="23">
        <v>190.9</v>
      </c>
      <c r="G166" s="23">
        <v>194.6</v>
      </c>
      <c r="H166" s="30">
        <v>2175</v>
      </c>
      <c r="I166" s="23">
        <v>3.5</v>
      </c>
      <c r="J166" s="23">
        <v>3.8</v>
      </c>
      <c r="K166" s="23">
        <v>3.27</v>
      </c>
      <c r="L166" s="23">
        <v>284</v>
      </c>
      <c r="M166" s="23">
        <v>32729</v>
      </c>
      <c r="N166" s="23" t="s">
        <v>9</v>
      </c>
      <c r="O166" s="32">
        <f t="shared" si="13"/>
        <v>3.65</v>
      </c>
      <c r="P166" s="27">
        <f t="shared" si="14"/>
        <v>189.1</v>
      </c>
      <c r="Q166" s="23">
        <f t="shared" si="15"/>
        <v>5</v>
      </c>
      <c r="R166" s="38">
        <f t="shared" si="16"/>
        <v>3.8578411943453564E-6</v>
      </c>
    </row>
    <row r="167" spans="1:18">
      <c r="A167" s="27">
        <f t="shared" si="12"/>
        <v>188.05</v>
      </c>
      <c r="B167" s="23" t="s">
        <v>9</v>
      </c>
      <c r="C167" s="23">
        <v>63</v>
      </c>
      <c r="D167" s="23">
        <v>4</v>
      </c>
      <c r="E167" s="23">
        <v>197.23</v>
      </c>
      <c r="F167" s="23">
        <v>186.2</v>
      </c>
      <c r="G167" s="23">
        <v>189.9</v>
      </c>
      <c r="H167" s="30">
        <v>2180</v>
      </c>
      <c r="I167" s="23">
        <v>3.6</v>
      </c>
      <c r="J167" s="23">
        <v>4.2</v>
      </c>
      <c r="K167" s="23">
        <v>3.4</v>
      </c>
      <c r="L167" s="23">
        <v>2</v>
      </c>
      <c r="M167" s="23">
        <v>7898</v>
      </c>
      <c r="N167" s="23" t="s">
        <v>9</v>
      </c>
      <c r="O167" s="32">
        <f t="shared" si="13"/>
        <v>3.9000000000000004</v>
      </c>
      <c r="P167" s="27">
        <f t="shared" si="14"/>
        <v>184.15</v>
      </c>
      <c r="Q167" s="23">
        <f t="shared" si="15"/>
        <v>5</v>
      </c>
      <c r="R167" s="38">
        <f t="shared" si="16"/>
        <v>4.10318996717448E-6</v>
      </c>
    </row>
    <row r="168" spans="1:18">
      <c r="A168" s="27">
        <f t="shared" si="12"/>
        <v>183.05</v>
      </c>
      <c r="B168" s="23" t="s">
        <v>9</v>
      </c>
      <c r="C168" s="23">
        <v>11</v>
      </c>
      <c r="D168" s="23">
        <v>0</v>
      </c>
      <c r="E168" s="23">
        <v>186.71</v>
      </c>
      <c r="F168" s="23">
        <v>181.2</v>
      </c>
      <c r="G168" s="23">
        <v>184.9</v>
      </c>
      <c r="H168" s="30">
        <v>2185</v>
      </c>
      <c r="I168" s="23">
        <v>3.9</v>
      </c>
      <c r="J168" s="23">
        <v>4.5999999999999996</v>
      </c>
      <c r="K168" s="23">
        <v>3.6</v>
      </c>
      <c r="L168" s="23">
        <v>0</v>
      </c>
      <c r="M168" s="23">
        <v>1826</v>
      </c>
      <c r="N168" s="23" t="s">
        <v>9</v>
      </c>
      <c r="O168" s="32">
        <f t="shared" si="13"/>
        <v>4.25</v>
      </c>
      <c r="P168" s="27">
        <f t="shared" si="14"/>
        <v>178.8</v>
      </c>
      <c r="Q168" s="23">
        <f t="shared" si="15"/>
        <v>5</v>
      </c>
      <c r="R168" s="38">
        <f t="shared" si="16"/>
        <v>4.4509841911514437E-6</v>
      </c>
    </row>
    <row r="169" spans="1:18">
      <c r="A169" s="27">
        <f t="shared" si="12"/>
        <v>178.2</v>
      </c>
      <c r="B169" s="23" t="s">
        <v>9</v>
      </c>
      <c r="C169" s="23">
        <v>46</v>
      </c>
      <c r="D169" s="23">
        <v>2</v>
      </c>
      <c r="E169" s="23">
        <v>186.67</v>
      </c>
      <c r="F169" s="23">
        <v>176.4</v>
      </c>
      <c r="G169" s="23">
        <v>180</v>
      </c>
      <c r="H169" s="30">
        <v>2190</v>
      </c>
      <c r="I169" s="23">
        <v>4.0999999999999996</v>
      </c>
      <c r="J169" s="23">
        <v>4.7</v>
      </c>
      <c r="K169" s="23">
        <v>4</v>
      </c>
      <c r="L169" s="23">
        <v>14</v>
      </c>
      <c r="M169" s="23">
        <v>5014</v>
      </c>
      <c r="N169" s="23" t="s">
        <v>9</v>
      </c>
      <c r="O169" s="32">
        <f t="shared" si="13"/>
        <v>4.4000000000000004</v>
      </c>
      <c r="P169" s="27">
        <f t="shared" si="14"/>
        <v>173.79999999999998</v>
      </c>
      <c r="Q169" s="23">
        <f t="shared" si="15"/>
        <v>5</v>
      </c>
      <c r="R169" s="38">
        <f t="shared" si="16"/>
        <v>4.5870603198432063E-6</v>
      </c>
    </row>
    <row r="170" spans="1:18">
      <c r="A170" s="27">
        <f t="shared" si="12"/>
        <v>173.39999999999998</v>
      </c>
      <c r="B170" s="23" t="s">
        <v>9</v>
      </c>
      <c r="C170" s="23">
        <v>4</v>
      </c>
      <c r="D170" s="23">
        <v>1</v>
      </c>
      <c r="E170" s="23">
        <v>185.93</v>
      </c>
      <c r="F170" s="23">
        <v>171.6</v>
      </c>
      <c r="G170" s="23">
        <v>175.2</v>
      </c>
      <c r="H170" s="30">
        <v>2195</v>
      </c>
      <c r="I170" s="23">
        <v>4.3</v>
      </c>
      <c r="J170" s="23">
        <v>4.9000000000000004</v>
      </c>
      <c r="K170" s="23">
        <v>3.78</v>
      </c>
      <c r="L170" s="23">
        <v>0</v>
      </c>
      <c r="M170" s="23">
        <v>2443</v>
      </c>
      <c r="N170" s="23" t="s">
        <v>9</v>
      </c>
      <c r="O170" s="32">
        <f t="shared" si="13"/>
        <v>4.5999999999999996</v>
      </c>
      <c r="P170" s="27">
        <f t="shared" si="14"/>
        <v>168.79999999999998</v>
      </c>
      <c r="Q170" s="23">
        <f t="shared" si="15"/>
        <v>5</v>
      </c>
      <c r="R170" s="38">
        <f t="shared" si="16"/>
        <v>4.7737402773958211E-6</v>
      </c>
    </row>
    <row r="171" spans="1:18">
      <c r="A171" s="27">
        <f t="shared" si="12"/>
        <v>168.7</v>
      </c>
      <c r="B171" s="23" t="s">
        <v>9</v>
      </c>
      <c r="C171" s="23">
        <v>196</v>
      </c>
      <c r="D171" s="23">
        <v>0</v>
      </c>
      <c r="E171" s="23">
        <v>180.4</v>
      </c>
      <c r="F171" s="23">
        <v>166.9</v>
      </c>
      <c r="G171" s="23">
        <v>170.5</v>
      </c>
      <c r="H171" s="30">
        <v>2200</v>
      </c>
      <c r="I171" s="23">
        <v>4.2</v>
      </c>
      <c r="J171" s="23">
        <v>4.9000000000000004</v>
      </c>
      <c r="K171" s="23">
        <v>3.93</v>
      </c>
      <c r="L171" s="23">
        <v>1041</v>
      </c>
      <c r="M171" s="23">
        <v>68229</v>
      </c>
      <c r="N171" s="23" t="s">
        <v>9</v>
      </c>
      <c r="O171" s="32">
        <f t="shared" si="13"/>
        <v>4.5500000000000007</v>
      </c>
      <c r="P171" s="27">
        <f t="shared" si="14"/>
        <v>164.14999999999998</v>
      </c>
      <c r="Q171" s="23">
        <f t="shared" si="15"/>
        <v>5</v>
      </c>
      <c r="R171" s="38">
        <f t="shared" si="16"/>
        <v>4.7004132231404966E-6</v>
      </c>
    </row>
    <row r="172" spans="1:18">
      <c r="A172" s="27">
        <f t="shared" si="12"/>
        <v>163.95</v>
      </c>
      <c r="B172" s="23" t="s">
        <v>9</v>
      </c>
      <c r="C172" s="23">
        <v>122</v>
      </c>
      <c r="D172" s="23">
        <v>0</v>
      </c>
      <c r="E172" s="23">
        <v>167.53</v>
      </c>
      <c r="F172" s="23">
        <v>162.19999999999999</v>
      </c>
      <c r="G172" s="23">
        <v>165.7</v>
      </c>
      <c r="H172" s="30">
        <v>2205</v>
      </c>
      <c r="I172" s="23">
        <v>4.7</v>
      </c>
      <c r="J172" s="23">
        <v>5.3</v>
      </c>
      <c r="K172" s="23">
        <v>4.47</v>
      </c>
      <c r="L172" s="23">
        <v>4</v>
      </c>
      <c r="M172" s="23">
        <v>897</v>
      </c>
      <c r="N172" s="23" t="s">
        <v>9</v>
      </c>
      <c r="O172" s="32">
        <f t="shared" si="13"/>
        <v>5</v>
      </c>
      <c r="P172" s="27">
        <f t="shared" si="14"/>
        <v>158.94999999999999</v>
      </c>
      <c r="Q172" s="23">
        <f t="shared" si="15"/>
        <v>5</v>
      </c>
      <c r="R172" s="38">
        <f t="shared" si="16"/>
        <v>5.1418904674492621E-6</v>
      </c>
    </row>
    <row r="173" spans="1:18">
      <c r="A173" s="27">
        <f t="shared" si="12"/>
        <v>159.19999999999999</v>
      </c>
      <c r="B173" s="23" t="s">
        <v>9</v>
      </c>
      <c r="C173" s="23">
        <v>32</v>
      </c>
      <c r="D173" s="23">
        <v>0</v>
      </c>
      <c r="E173" s="23">
        <v>165.9</v>
      </c>
      <c r="F173" s="23">
        <v>157.4</v>
      </c>
      <c r="G173" s="23">
        <v>161</v>
      </c>
      <c r="H173" s="30">
        <v>2210</v>
      </c>
      <c r="I173" s="23">
        <v>4.5999999999999996</v>
      </c>
      <c r="J173" s="23">
        <v>5.3</v>
      </c>
      <c r="K173" s="23">
        <v>4.29</v>
      </c>
      <c r="L173" s="23">
        <v>9</v>
      </c>
      <c r="M173" s="23">
        <v>12283</v>
      </c>
      <c r="N173" s="23" t="s">
        <v>9</v>
      </c>
      <c r="O173" s="32">
        <f t="shared" si="13"/>
        <v>4.9499999999999993</v>
      </c>
      <c r="P173" s="27">
        <f t="shared" si="14"/>
        <v>154.25</v>
      </c>
      <c r="Q173" s="23">
        <f t="shared" si="15"/>
        <v>5</v>
      </c>
      <c r="R173" s="38">
        <f t="shared" si="16"/>
        <v>5.0674638111422773E-6</v>
      </c>
    </row>
    <row r="174" spans="1:18">
      <c r="A174" s="27">
        <f t="shared" si="12"/>
        <v>154.44999999999999</v>
      </c>
      <c r="B174" s="23" t="s">
        <v>9</v>
      </c>
      <c r="C174" s="23">
        <v>21</v>
      </c>
      <c r="D174" s="23">
        <v>0</v>
      </c>
      <c r="E174" s="23">
        <v>160.36000000000001</v>
      </c>
      <c r="F174" s="23">
        <v>152.69999999999999</v>
      </c>
      <c r="G174" s="23">
        <v>156.19999999999999</v>
      </c>
      <c r="H174" s="30">
        <v>2215</v>
      </c>
      <c r="I174" s="23">
        <v>5.2</v>
      </c>
      <c r="J174" s="23">
        <v>5.8</v>
      </c>
      <c r="K174" s="23">
        <v>5.15</v>
      </c>
      <c r="L174" s="23">
        <v>1</v>
      </c>
      <c r="M174" s="23">
        <v>1658</v>
      </c>
      <c r="N174" s="23" t="s">
        <v>9</v>
      </c>
      <c r="O174" s="32">
        <f t="shared" si="13"/>
        <v>5.5</v>
      </c>
      <c r="P174" s="27">
        <f t="shared" si="14"/>
        <v>148.94999999999999</v>
      </c>
      <c r="Q174" s="23">
        <f t="shared" si="15"/>
        <v>5</v>
      </c>
      <c r="R174" s="38">
        <f t="shared" si="16"/>
        <v>5.6051241025431975E-6</v>
      </c>
    </row>
    <row r="175" spans="1:18">
      <c r="A175" s="27">
        <f t="shared" si="12"/>
        <v>149.65</v>
      </c>
      <c r="B175" s="23" t="s">
        <v>9</v>
      </c>
      <c r="C175" s="23">
        <v>2484</v>
      </c>
      <c r="D175" s="23">
        <v>0</v>
      </c>
      <c r="E175" s="23">
        <v>155.58000000000001</v>
      </c>
      <c r="F175" s="23">
        <v>147.9</v>
      </c>
      <c r="G175" s="23">
        <v>151.4</v>
      </c>
      <c r="H175" s="30">
        <v>2220</v>
      </c>
      <c r="I175" s="23">
        <v>5</v>
      </c>
      <c r="J175" s="23">
        <v>5.8</v>
      </c>
      <c r="K175" s="23">
        <v>4.7</v>
      </c>
      <c r="L175" s="23">
        <v>51</v>
      </c>
      <c r="M175" s="23">
        <v>17861</v>
      </c>
      <c r="N175" s="23" t="s">
        <v>9</v>
      </c>
      <c r="O175" s="32">
        <f t="shared" si="13"/>
        <v>5.4</v>
      </c>
      <c r="P175" s="27">
        <f t="shared" si="14"/>
        <v>144.25</v>
      </c>
      <c r="Q175" s="23">
        <f t="shared" si="15"/>
        <v>5</v>
      </c>
      <c r="R175" s="38">
        <f t="shared" si="16"/>
        <v>5.4784514243973704E-6</v>
      </c>
    </row>
    <row r="176" spans="1:18">
      <c r="A176" s="27">
        <f t="shared" si="12"/>
        <v>144.94999999999999</v>
      </c>
      <c r="B176" s="23" t="s">
        <v>9</v>
      </c>
      <c r="C176" s="23">
        <v>5406</v>
      </c>
      <c r="D176" s="23">
        <v>9</v>
      </c>
      <c r="E176" s="23">
        <v>153.65</v>
      </c>
      <c r="F176" s="23">
        <v>143.19999999999999</v>
      </c>
      <c r="G176" s="23">
        <v>146.69999999999999</v>
      </c>
      <c r="H176" s="30">
        <v>2225</v>
      </c>
      <c r="I176" s="23">
        <v>5.3</v>
      </c>
      <c r="J176" s="23">
        <v>6</v>
      </c>
      <c r="K176" s="23">
        <v>5</v>
      </c>
      <c r="L176" s="23">
        <v>200</v>
      </c>
      <c r="M176" s="23">
        <v>31936</v>
      </c>
      <c r="N176" s="23" t="s">
        <v>9</v>
      </c>
      <c r="O176" s="32">
        <f t="shared" si="13"/>
        <v>5.65</v>
      </c>
      <c r="P176" s="27">
        <f t="shared" si="14"/>
        <v>139.29999999999998</v>
      </c>
      <c r="Q176" s="23">
        <f t="shared" si="15"/>
        <v>5</v>
      </c>
      <c r="R176" s="38">
        <f t="shared" si="16"/>
        <v>5.7063502083070316E-6</v>
      </c>
    </row>
    <row r="177" spans="1:18">
      <c r="A177" s="27">
        <f t="shared" si="12"/>
        <v>140.25</v>
      </c>
      <c r="B177" s="23" t="s">
        <v>9</v>
      </c>
      <c r="C177" s="23">
        <v>200</v>
      </c>
      <c r="D177" s="23">
        <v>4</v>
      </c>
      <c r="E177" s="23">
        <v>149.02000000000001</v>
      </c>
      <c r="F177" s="23">
        <v>138.5</v>
      </c>
      <c r="G177" s="23">
        <v>142</v>
      </c>
      <c r="H177" s="30">
        <v>2230</v>
      </c>
      <c r="I177" s="23">
        <v>5.5</v>
      </c>
      <c r="J177" s="23">
        <v>6.3</v>
      </c>
      <c r="K177" s="23">
        <v>5.15</v>
      </c>
      <c r="L177" s="23">
        <v>31</v>
      </c>
      <c r="M177" s="23">
        <v>9115</v>
      </c>
      <c r="N177" s="23" t="s">
        <v>9</v>
      </c>
      <c r="O177" s="32">
        <f t="shared" si="13"/>
        <v>5.9</v>
      </c>
      <c r="P177" s="27">
        <f t="shared" si="14"/>
        <v>134.35</v>
      </c>
      <c r="Q177" s="23">
        <f t="shared" si="15"/>
        <v>5</v>
      </c>
      <c r="R177" s="38">
        <f t="shared" si="16"/>
        <v>5.9321522652778053E-6</v>
      </c>
    </row>
    <row r="178" spans="1:18">
      <c r="A178" s="27">
        <f t="shared" si="12"/>
        <v>135.60000000000002</v>
      </c>
      <c r="B178" s="23" t="s">
        <v>9</v>
      </c>
      <c r="C178" s="23">
        <v>25</v>
      </c>
      <c r="D178" s="23">
        <v>0</v>
      </c>
      <c r="E178" s="23">
        <v>132.6</v>
      </c>
      <c r="F178" s="23">
        <v>133.9</v>
      </c>
      <c r="G178" s="23">
        <v>137.30000000000001</v>
      </c>
      <c r="H178" s="30">
        <v>2235</v>
      </c>
      <c r="I178" s="23">
        <v>6.2</v>
      </c>
      <c r="J178" s="23">
        <v>6.9</v>
      </c>
      <c r="K178" s="23">
        <v>5.75</v>
      </c>
      <c r="L178" s="23">
        <v>7</v>
      </c>
      <c r="M178" s="23">
        <v>351</v>
      </c>
      <c r="N178" s="23" t="s">
        <v>9</v>
      </c>
      <c r="O178" s="32">
        <f t="shared" si="13"/>
        <v>6.5500000000000007</v>
      </c>
      <c r="P178" s="27">
        <f t="shared" si="14"/>
        <v>129.05000000000001</v>
      </c>
      <c r="Q178" s="23">
        <f t="shared" si="15"/>
        <v>5</v>
      </c>
      <c r="R178" s="38">
        <f t="shared" si="16"/>
        <v>6.556261229474148E-6</v>
      </c>
    </row>
    <row r="179" spans="1:18">
      <c r="A179" s="27">
        <f t="shared" si="12"/>
        <v>130.89999999999998</v>
      </c>
      <c r="B179" s="23" t="s">
        <v>9</v>
      </c>
      <c r="C179" s="23">
        <v>121</v>
      </c>
      <c r="D179" s="23">
        <v>0</v>
      </c>
      <c r="E179" s="23">
        <v>135.54</v>
      </c>
      <c r="F179" s="23">
        <v>129.19999999999999</v>
      </c>
      <c r="G179" s="23">
        <v>132.6</v>
      </c>
      <c r="H179" s="30">
        <v>2240</v>
      </c>
      <c r="I179" s="23">
        <v>6.6</v>
      </c>
      <c r="J179" s="23">
        <v>7.2</v>
      </c>
      <c r="K179" s="23">
        <v>5.6</v>
      </c>
      <c r="L179" s="23">
        <v>10</v>
      </c>
      <c r="M179" s="23">
        <v>5337</v>
      </c>
      <c r="N179" s="23" t="s">
        <v>9</v>
      </c>
      <c r="O179" s="32">
        <f t="shared" si="13"/>
        <v>6.9</v>
      </c>
      <c r="P179" s="27">
        <f t="shared" si="14"/>
        <v>123.99999999999997</v>
      </c>
      <c r="Q179" s="23">
        <f t="shared" si="15"/>
        <v>5</v>
      </c>
      <c r="R179" s="38">
        <f t="shared" si="16"/>
        <v>6.8757971938775513E-6</v>
      </c>
    </row>
    <row r="180" spans="1:18">
      <c r="A180" s="27">
        <f t="shared" si="12"/>
        <v>126.25</v>
      </c>
      <c r="B180" s="23" t="s">
        <v>9</v>
      </c>
      <c r="C180" s="23">
        <v>7</v>
      </c>
      <c r="D180" s="23">
        <v>0</v>
      </c>
      <c r="E180" s="23">
        <v>121.1</v>
      </c>
      <c r="F180" s="23">
        <v>124.6</v>
      </c>
      <c r="G180" s="23">
        <v>127.9</v>
      </c>
      <c r="H180" s="30">
        <v>2245</v>
      </c>
      <c r="I180" s="23">
        <v>6.9</v>
      </c>
      <c r="J180" s="23">
        <v>7.5</v>
      </c>
      <c r="K180" s="23">
        <v>6</v>
      </c>
      <c r="L180" s="23">
        <v>7</v>
      </c>
      <c r="M180" s="23">
        <v>4735</v>
      </c>
      <c r="N180" s="23" t="s">
        <v>9</v>
      </c>
      <c r="O180" s="32">
        <f t="shared" si="13"/>
        <v>7.2</v>
      </c>
      <c r="P180" s="27">
        <f t="shared" si="14"/>
        <v>119.05</v>
      </c>
      <c r="Q180" s="23">
        <f t="shared" si="15"/>
        <v>5</v>
      </c>
      <c r="R180" s="38">
        <f t="shared" si="16"/>
        <v>7.142821712193888E-6</v>
      </c>
    </row>
    <row r="181" spans="1:18">
      <c r="A181" s="27">
        <f t="shared" si="12"/>
        <v>122.9</v>
      </c>
      <c r="B181" s="23" t="s">
        <v>9</v>
      </c>
      <c r="C181" s="23">
        <v>9778</v>
      </c>
      <c r="D181" s="23">
        <v>101</v>
      </c>
      <c r="E181" s="23">
        <v>127.05</v>
      </c>
      <c r="F181" s="23">
        <v>121.2</v>
      </c>
      <c r="G181" s="23">
        <v>124.6</v>
      </c>
      <c r="H181" s="30">
        <v>2250</v>
      </c>
      <c r="I181" s="23">
        <v>6.8</v>
      </c>
      <c r="J181" s="23">
        <v>7.6</v>
      </c>
      <c r="K181" s="23">
        <v>6.2</v>
      </c>
      <c r="L181" s="23">
        <v>5351</v>
      </c>
      <c r="M181" s="23">
        <v>58256</v>
      </c>
      <c r="N181" s="23" t="s">
        <v>9</v>
      </c>
      <c r="O181" s="32">
        <f t="shared" si="13"/>
        <v>7.1999999999999993</v>
      </c>
      <c r="P181" s="27">
        <f t="shared" si="14"/>
        <v>115.7</v>
      </c>
      <c r="Q181" s="23">
        <f t="shared" si="15"/>
        <v>5</v>
      </c>
      <c r="R181" s="38">
        <f t="shared" si="16"/>
        <v>7.111111111111111E-6</v>
      </c>
    </row>
    <row r="182" spans="1:18">
      <c r="A182" s="27">
        <f t="shared" si="12"/>
        <v>117.05000000000001</v>
      </c>
      <c r="B182" s="23" t="s">
        <v>9</v>
      </c>
      <c r="C182" s="23">
        <v>29</v>
      </c>
      <c r="D182" s="23">
        <v>0</v>
      </c>
      <c r="E182" s="23">
        <v>129.85</v>
      </c>
      <c r="F182" s="23">
        <v>115.4</v>
      </c>
      <c r="G182" s="23">
        <v>118.7</v>
      </c>
      <c r="H182" s="30">
        <v>2255</v>
      </c>
      <c r="I182" s="23">
        <v>7.6</v>
      </c>
      <c r="J182" s="23">
        <v>8.3000000000000007</v>
      </c>
      <c r="K182" s="23">
        <v>7.2</v>
      </c>
      <c r="L182" s="23">
        <v>0</v>
      </c>
      <c r="M182" s="23">
        <v>1824</v>
      </c>
      <c r="N182" s="23" t="s">
        <v>9</v>
      </c>
      <c r="O182" s="32">
        <f t="shared" si="13"/>
        <v>7.95</v>
      </c>
      <c r="P182" s="27">
        <f t="shared" si="14"/>
        <v>109.10000000000001</v>
      </c>
      <c r="Q182" s="23">
        <f t="shared" si="15"/>
        <v>5</v>
      </c>
      <c r="R182" s="38">
        <f t="shared" si="16"/>
        <v>7.8170707125333696E-6</v>
      </c>
    </row>
    <row r="183" spans="1:18">
      <c r="A183" s="27">
        <f t="shared" si="12"/>
        <v>112.44999999999999</v>
      </c>
      <c r="B183" s="23" t="s">
        <v>9</v>
      </c>
      <c r="C183" s="23">
        <v>2673</v>
      </c>
      <c r="D183" s="23">
        <v>2</v>
      </c>
      <c r="E183" s="23">
        <v>119.3</v>
      </c>
      <c r="F183" s="23">
        <v>110.8</v>
      </c>
      <c r="G183" s="23">
        <v>114.1</v>
      </c>
      <c r="H183" s="30">
        <v>2260</v>
      </c>
      <c r="I183" s="23">
        <v>7.6</v>
      </c>
      <c r="J183" s="23">
        <v>8.4</v>
      </c>
      <c r="K183" s="23">
        <v>7.05</v>
      </c>
      <c r="L183" s="23">
        <v>494</v>
      </c>
      <c r="M183" s="23">
        <v>13894</v>
      </c>
      <c r="N183" s="23" t="s">
        <v>9</v>
      </c>
      <c r="O183" s="32">
        <f t="shared" si="13"/>
        <v>8</v>
      </c>
      <c r="P183" s="27">
        <f t="shared" si="14"/>
        <v>104.44999999999999</v>
      </c>
      <c r="Q183" s="23">
        <f t="shared" si="15"/>
        <v>5</v>
      </c>
      <c r="R183" s="38">
        <f t="shared" si="16"/>
        <v>7.8314668337379586E-6</v>
      </c>
    </row>
    <row r="184" spans="1:18">
      <c r="A184" s="27">
        <f t="shared" si="12"/>
        <v>107.9</v>
      </c>
      <c r="B184" s="23" t="s">
        <v>9</v>
      </c>
      <c r="C184" s="23">
        <v>16</v>
      </c>
      <c r="D184" s="23">
        <v>0</v>
      </c>
      <c r="E184" s="23">
        <v>114.65</v>
      </c>
      <c r="F184" s="23">
        <v>106.3</v>
      </c>
      <c r="G184" s="23">
        <v>109.5</v>
      </c>
      <c r="H184" s="30">
        <v>2265</v>
      </c>
      <c r="I184" s="23">
        <v>8.4</v>
      </c>
      <c r="J184" s="23">
        <v>9.1999999999999993</v>
      </c>
      <c r="K184" s="23">
        <v>7.3</v>
      </c>
      <c r="L184" s="23">
        <v>2</v>
      </c>
      <c r="M184" s="23">
        <v>1927</v>
      </c>
      <c r="N184" s="23" t="s">
        <v>9</v>
      </c>
      <c r="O184" s="32">
        <f t="shared" si="13"/>
        <v>8.8000000000000007</v>
      </c>
      <c r="P184" s="27">
        <f t="shared" si="14"/>
        <v>99.100000000000009</v>
      </c>
      <c r="Q184" s="23">
        <f t="shared" si="15"/>
        <v>5</v>
      </c>
      <c r="R184" s="38">
        <f t="shared" si="16"/>
        <v>8.576621883055811E-6</v>
      </c>
    </row>
    <row r="185" spans="1:18">
      <c r="A185" s="27">
        <f t="shared" si="12"/>
        <v>103.4</v>
      </c>
      <c r="B185" s="23" t="s">
        <v>9</v>
      </c>
      <c r="C185" s="23">
        <v>2153</v>
      </c>
      <c r="D185" s="23">
        <v>0</v>
      </c>
      <c r="E185" s="23">
        <v>111.21</v>
      </c>
      <c r="F185" s="23">
        <v>101.8</v>
      </c>
      <c r="G185" s="23">
        <v>105</v>
      </c>
      <c r="H185" s="30">
        <v>2270</v>
      </c>
      <c r="I185" s="23">
        <v>8.9</v>
      </c>
      <c r="J185" s="23">
        <v>9.6999999999999993</v>
      </c>
      <c r="K185" s="23">
        <v>8.3000000000000007</v>
      </c>
      <c r="L185" s="23">
        <v>27</v>
      </c>
      <c r="M185" s="23">
        <v>5233</v>
      </c>
      <c r="N185" s="23" t="s">
        <v>9</v>
      </c>
      <c r="O185" s="32">
        <f t="shared" si="13"/>
        <v>9.3000000000000007</v>
      </c>
      <c r="P185" s="27">
        <f t="shared" si="14"/>
        <v>94.100000000000009</v>
      </c>
      <c r="Q185" s="23">
        <f t="shared" si="15"/>
        <v>5</v>
      </c>
      <c r="R185" s="38">
        <f t="shared" si="16"/>
        <v>9.0240447126860602E-6</v>
      </c>
    </row>
    <row r="186" spans="1:18">
      <c r="A186" s="27">
        <f t="shared" si="12"/>
        <v>100.30000000000001</v>
      </c>
      <c r="B186" s="23" t="s">
        <v>9</v>
      </c>
      <c r="C186" s="23">
        <v>11728</v>
      </c>
      <c r="D186" s="23">
        <v>15</v>
      </c>
      <c r="E186" s="23">
        <v>107.1</v>
      </c>
      <c r="F186" s="23">
        <v>98.7</v>
      </c>
      <c r="G186" s="23">
        <v>101.9</v>
      </c>
      <c r="H186" s="30">
        <v>2275</v>
      </c>
      <c r="I186" s="23">
        <v>9.1</v>
      </c>
      <c r="J186" s="23">
        <v>9.8000000000000007</v>
      </c>
      <c r="K186" s="23">
        <v>8.1300000000000008</v>
      </c>
      <c r="L186" s="23">
        <v>4076</v>
      </c>
      <c r="M186" s="23">
        <v>28790</v>
      </c>
      <c r="N186" s="23" t="s">
        <v>9</v>
      </c>
      <c r="O186" s="32">
        <f t="shared" si="13"/>
        <v>9.4499999999999993</v>
      </c>
      <c r="P186" s="27">
        <f t="shared" si="14"/>
        <v>90.850000000000009</v>
      </c>
      <c r="Q186" s="23">
        <f t="shared" si="15"/>
        <v>5</v>
      </c>
      <c r="R186" s="38">
        <f t="shared" si="16"/>
        <v>9.129332206255284E-6</v>
      </c>
    </row>
    <row r="187" spans="1:18">
      <c r="A187" s="27">
        <f t="shared" si="12"/>
        <v>94.15</v>
      </c>
      <c r="B187" s="23" t="s">
        <v>9</v>
      </c>
      <c r="C187" s="23">
        <v>1712</v>
      </c>
      <c r="D187" s="23">
        <v>5</v>
      </c>
      <c r="E187" s="23">
        <v>99.8</v>
      </c>
      <c r="F187" s="23">
        <v>92.6</v>
      </c>
      <c r="G187" s="23">
        <v>95.7</v>
      </c>
      <c r="H187" s="30">
        <v>2280</v>
      </c>
      <c r="I187" s="23">
        <v>9.5</v>
      </c>
      <c r="J187" s="23">
        <v>10.4</v>
      </c>
      <c r="K187" s="23">
        <v>8.75</v>
      </c>
      <c r="L187" s="23">
        <v>114</v>
      </c>
      <c r="M187" s="23">
        <v>3375</v>
      </c>
      <c r="N187" s="23" t="s">
        <v>9</v>
      </c>
      <c r="O187" s="32">
        <f t="shared" si="13"/>
        <v>9.9499999999999993</v>
      </c>
      <c r="P187" s="27">
        <f t="shared" si="14"/>
        <v>84.2</v>
      </c>
      <c r="Q187" s="23">
        <f t="shared" si="15"/>
        <v>5</v>
      </c>
      <c r="R187" s="38">
        <f t="shared" si="16"/>
        <v>9.5702523853493376E-6</v>
      </c>
    </row>
    <row r="188" spans="1:18">
      <c r="A188" s="27">
        <f t="shared" si="12"/>
        <v>89.7</v>
      </c>
      <c r="B188" s="23" t="s">
        <v>9</v>
      </c>
      <c r="C188" s="23">
        <v>125</v>
      </c>
      <c r="D188" s="23">
        <v>4</v>
      </c>
      <c r="E188" s="23">
        <v>101.42</v>
      </c>
      <c r="F188" s="23">
        <v>88.2</v>
      </c>
      <c r="G188" s="23">
        <v>91.2</v>
      </c>
      <c r="H188" s="30">
        <v>2285</v>
      </c>
      <c r="I188" s="23">
        <v>10.6</v>
      </c>
      <c r="J188" s="23">
        <v>11.4</v>
      </c>
      <c r="K188" s="23">
        <v>9.1</v>
      </c>
      <c r="L188" s="23">
        <v>43</v>
      </c>
      <c r="M188" s="23">
        <v>4260</v>
      </c>
      <c r="N188" s="23" t="s">
        <v>9</v>
      </c>
      <c r="O188" s="32">
        <f t="shared" si="13"/>
        <v>11</v>
      </c>
      <c r="P188" s="27">
        <f t="shared" si="14"/>
        <v>78.7</v>
      </c>
      <c r="Q188" s="23">
        <f t="shared" si="15"/>
        <v>5</v>
      </c>
      <c r="R188" s="38">
        <f t="shared" si="16"/>
        <v>1.0533926425312067E-5</v>
      </c>
    </row>
    <row r="189" spans="1:18">
      <c r="A189" s="27">
        <f t="shared" si="12"/>
        <v>85.4</v>
      </c>
      <c r="B189" s="23" t="s">
        <v>9</v>
      </c>
      <c r="C189" s="23">
        <v>2651</v>
      </c>
      <c r="D189" s="23">
        <v>0</v>
      </c>
      <c r="E189" s="23">
        <v>90.46</v>
      </c>
      <c r="F189" s="23">
        <v>83.9</v>
      </c>
      <c r="G189" s="23">
        <v>86.9</v>
      </c>
      <c r="H189" s="30">
        <v>2290</v>
      </c>
      <c r="I189" s="23">
        <v>10.6</v>
      </c>
      <c r="J189" s="23">
        <v>11.5</v>
      </c>
      <c r="K189" s="23">
        <v>9.68</v>
      </c>
      <c r="L189" s="23">
        <v>418</v>
      </c>
      <c r="M189" s="23">
        <v>9659</v>
      </c>
      <c r="N189" s="23" t="s">
        <v>9</v>
      </c>
      <c r="O189" s="32">
        <f t="shared" si="13"/>
        <v>11.05</v>
      </c>
      <c r="P189" s="27">
        <f t="shared" si="14"/>
        <v>74.350000000000009</v>
      </c>
      <c r="Q189" s="23">
        <f t="shared" si="15"/>
        <v>5</v>
      </c>
      <c r="R189" s="38">
        <f t="shared" si="16"/>
        <v>1.0535649587155089E-5</v>
      </c>
    </row>
    <row r="190" spans="1:18">
      <c r="A190" s="27">
        <f t="shared" si="12"/>
        <v>81.05</v>
      </c>
      <c r="B190" s="23" t="s">
        <v>9</v>
      </c>
      <c r="C190" s="23">
        <v>177</v>
      </c>
      <c r="D190" s="23">
        <v>0</v>
      </c>
      <c r="E190" s="23">
        <v>87.9</v>
      </c>
      <c r="F190" s="23">
        <v>79.599999999999994</v>
      </c>
      <c r="G190" s="23">
        <v>82.5</v>
      </c>
      <c r="H190" s="30">
        <v>2295</v>
      </c>
      <c r="I190" s="23">
        <v>11.6</v>
      </c>
      <c r="J190" s="23">
        <v>12.4</v>
      </c>
      <c r="K190" s="23">
        <v>10.1</v>
      </c>
      <c r="L190" s="23">
        <v>90</v>
      </c>
      <c r="M190" s="23">
        <v>3469</v>
      </c>
      <c r="N190" s="23" t="s">
        <v>9</v>
      </c>
      <c r="O190" s="32">
        <f t="shared" si="13"/>
        <v>12</v>
      </c>
      <c r="P190" s="27">
        <f t="shared" si="14"/>
        <v>69.05</v>
      </c>
      <c r="Q190" s="23">
        <f t="shared" si="15"/>
        <v>5</v>
      </c>
      <c r="R190" s="38">
        <f t="shared" si="16"/>
        <v>1.1391629999857605E-5</v>
      </c>
    </row>
    <row r="191" spans="1:18">
      <c r="A191" s="27">
        <f t="shared" si="12"/>
        <v>78.05</v>
      </c>
      <c r="B191" s="23" t="s">
        <v>9</v>
      </c>
      <c r="C191" s="23">
        <v>23576</v>
      </c>
      <c r="D191" s="23">
        <v>68</v>
      </c>
      <c r="E191" s="23">
        <v>84.83</v>
      </c>
      <c r="F191" s="23">
        <v>76.599999999999994</v>
      </c>
      <c r="G191" s="23">
        <v>79.5</v>
      </c>
      <c r="H191" s="30">
        <v>2300</v>
      </c>
      <c r="I191" s="23">
        <v>12.1</v>
      </c>
      <c r="J191" s="23">
        <v>13</v>
      </c>
      <c r="K191" s="23">
        <v>10.72</v>
      </c>
      <c r="L191" s="23">
        <v>5539</v>
      </c>
      <c r="M191" s="23">
        <v>59310</v>
      </c>
      <c r="N191" s="23" t="s">
        <v>9</v>
      </c>
      <c r="O191" s="32">
        <f t="shared" si="13"/>
        <v>12.55</v>
      </c>
      <c r="P191" s="27">
        <f t="shared" si="14"/>
        <v>65.5</v>
      </c>
      <c r="Q191" s="23">
        <f t="shared" si="15"/>
        <v>5</v>
      </c>
      <c r="R191" s="38">
        <f t="shared" si="16"/>
        <v>1.1862003780718337E-5</v>
      </c>
    </row>
    <row r="192" spans="1:18">
      <c r="A192" s="27">
        <f t="shared" si="12"/>
        <v>72.75</v>
      </c>
      <c r="B192" s="23" t="s">
        <v>9</v>
      </c>
      <c r="C192" s="23">
        <v>3061</v>
      </c>
      <c r="D192" s="23">
        <v>0</v>
      </c>
      <c r="E192" s="23">
        <v>80.540000000000006</v>
      </c>
      <c r="F192" s="23">
        <v>72</v>
      </c>
      <c r="G192" s="23">
        <v>73.5</v>
      </c>
      <c r="H192" s="30">
        <v>2305</v>
      </c>
      <c r="I192" s="23">
        <v>13.3</v>
      </c>
      <c r="J192" s="23">
        <v>14.3</v>
      </c>
      <c r="K192" s="23">
        <v>11.5</v>
      </c>
      <c r="L192" s="23">
        <v>23</v>
      </c>
      <c r="M192" s="23">
        <v>600</v>
      </c>
      <c r="N192" s="23" t="s">
        <v>9</v>
      </c>
      <c r="O192" s="32">
        <f t="shared" si="13"/>
        <v>13.8</v>
      </c>
      <c r="P192" s="27">
        <f t="shared" si="14"/>
        <v>58.95</v>
      </c>
      <c r="Q192" s="23">
        <f t="shared" si="15"/>
        <v>5</v>
      </c>
      <c r="R192" s="38">
        <f t="shared" si="16"/>
        <v>1.2986951877696792E-5</v>
      </c>
    </row>
    <row r="193" spans="1:18">
      <c r="A193" s="27">
        <f t="shared" si="12"/>
        <v>69.55</v>
      </c>
      <c r="B193" s="23" t="s">
        <v>9</v>
      </c>
      <c r="C193" s="23">
        <v>7254</v>
      </c>
      <c r="D193" s="23">
        <v>9</v>
      </c>
      <c r="E193" s="23">
        <v>73.599999999999994</v>
      </c>
      <c r="F193" s="23">
        <v>68.8</v>
      </c>
      <c r="G193" s="23">
        <v>70.3</v>
      </c>
      <c r="H193" s="30">
        <v>2310</v>
      </c>
      <c r="I193" s="23">
        <v>13.6</v>
      </c>
      <c r="J193" s="23">
        <v>14.5</v>
      </c>
      <c r="K193" s="23">
        <v>12.1</v>
      </c>
      <c r="L193" s="23">
        <v>105</v>
      </c>
      <c r="M193" s="23">
        <v>1499</v>
      </c>
      <c r="N193" s="23" t="s">
        <v>9</v>
      </c>
      <c r="O193" s="32">
        <f t="shared" si="13"/>
        <v>14.05</v>
      </c>
      <c r="P193" s="27">
        <f t="shared" si="14"/>
        <v>55.5</v>
      </c>
      <c r="Q193" s="23">
        <f t="shared" si="15"/>
        <v>5</v>
      </c>
      <c r="R193" s="38">
        <f t="shared" si="16"/>
        <v>1.31650456325781E-5</v>
      </c>
    </row>
    <row r="194" spans="1:18">
      <c r="A194" s="27">
        <f t="shared" si="12"/>
        <v>64.5</v>
      </c>
      <c r="B194" s="23" t="s">
        <v>9</v>
      </c>
      <c r="C194" s="23">
        <v>207</v>
      </c>
      <c r="D194" s="23">
        <v>0</v>
      </c>
      <c r="E194" s="23">
        <v>72.05</v>
      </c>
      <c r="F194" s="23">
        <v>63.7</v>
      </c>
      <c r="G194" s="23">
        <v>65.3</v>
      </c>
      <c r="H194" s="30">
        <v>2315</v>
      </c>
      <c r="I194" s="23">
        <v>14.7</v>
      </c>
      <c r="J194" s="23">
        <v>15.5</v>
      </c>
      <c r="K194" s="23">
        <v>12.78</v>
      </c>
      <c r="L194" s="23">
        <v>26</v>
      </c>
      <c r="M194" s="23">
        <v>6705</v>
      </c>
      <c r="N194" s="23" t="s">
        <v>9</v>
      </c>
      <c r="O194" s="32">
        <f t="shared" si="13"/>
        <v>15.1</v>
      </c>
      <c r="P194" s="27">
        <f t="shared" si="14"/>
        <v>49.4</v>
      </c>
      <c r="Q194" s="23">
        <f t="shared" si="15"/>
        <v>5</v>
      </c>
      <c r="R194" s="38">
        <f t="shared" si="16"/>
        <v>1.4087857852581296E-5</v>
      </c>
    </row>
    <row r="195" spans="1:18">
      <c r="A195" s="27">
        <f t="shared" si="12"/>
        <v>60.45</v>
      </c>
      <c r="B195" s="23" t="s">
        <v>9</v>
      </c>
      <c r="C195" s="23">
        <v>3109</v>
      </c>
      <c r="D195" s="23">
        <v>2</v>
      </c>
      <c r="E195" s="23">
        <v>67.8</v>
      </c>
      <c r="F195" s="23">
        <v>59.7</v>
      </c>
      <c r="G195" s="23">
        <v>61.2</v>
      </c>
      <c r="H195" s="30">
        <v>2320</v>
      </c>
      <c r="I195" s="23">
        <v>15.3</v>
      </c>
      <c r="J195" s="23">
        <v>16.399999999999999</v>
      </c>
      <c r="K195" s="23">
        <v>14</v>
      </c>
      <c r="L195" s="23">
        <v>164</v>
      </c>
      <c r="M195" s="23">
        <v>6873</v>
      </c>
      <c r="N195" s="23" t="s">
        <v>9</v>
      </c>
      <c r="O195" s="32">
        <f t="shared" si="13"/>
        <v>15.85</v>
      </c>
      <c r="P195" s="27">
        <f t="shared" si="14"/>
        <v>44.6</v>
      </c>
      <c r="Q195" s="23">
        <f t="shared" si="15"/>
        <v>5</v>
      </c>
      <c r="R195" s="38">
        <f t="shared" si="16"/>
        <v>1.4723914982164091E-5</v>
      </c>
    </row>
    <row r="196" spans="1:18">
      <c r="A196" s="27">
        <f t="shared" si="12"/>
        <v>57.9</v>
      </c>
      <c r="B196" s="23" t="s">
        <v>9</v>
      </c>
      <c r="C196" s="23">
        <v>13517</v>
      </c>
      <c r="D196" s="23">
        <v>115</v>
      </c>
      <c r="E196" s="23">
        <v>63.2</v>
      </c>
      <c r="F196" s="23">
        <v>56.9</v>
      </c>
      <c r="G196" s="23">
        <v>58.9</v>
      </c>
      <c r="H196" s="30">
        <v>2325</v>
      </c>
      <c r="I196" s="23">
        <v>16.7</v>
      </c>
      <c r="J196" s="23">
        <v>17.5</v>
      </c>
      <c r="K196" s="23">
        <v>14.4</v>
      </c>
      <c r="L196" s="23">
        <v>964</v>
      </c>
      <c r="M196" s="23">
        <v>23279</v>
      </c>
      <c r="N196" s="23" t="s">
        <v>9</v>
      </c>
      <c r="O196" s="32">
        <f t="shared" si="13"/>
        <v>17.100000000000001</v>
      </c>
      <c r="P196" s="27">
        <f t="shared" si="14"/>
        <v>40.799999999999997</v>
      </c>
      <c r="Q196" s="23">
        <f t="shared" si="15"/>
        <v>5</v>
      </c>
      <c r="R196" s="38">
        <f t="shared" si="16"/>
        <v>1.5816857440166492E-5</v>
      </c>
    </row>
    <row r="197" spans="1:18">
      <c r="A197" s="27">
        <f t="shared" si="12"/>
        <v>52.75</v>
      </c>
      <c r="B197" s="23" t="s">
        <v>9</v>
      </c>
      <c r="C197" s="23">
        <v>2812</v>
      </c>
      <c r="D197" s="23">
        <v>4</v>
      </c>
      <c r="E197" s="23">
        <v>59.2</v>
      </c>
      <c r="F197" s="23">
        <v>52</v>
      </c>
      <c r="G197" s="23">
        <v>53.5</v>
      </c>
      <c r="H197" s="30">
        <v>2330</v>
      </c>
      <c r="I197" s="23">
        <v>17.2</v>
      </c>
      <c r="J197" s="23">
        <v>18.399999999999999</v>
      </c>
      <c r="K197" s="23">
        <v>15.7</v>
      </c>
      <c r="L197" s="23">
        <v>368</v>
      </c>
      <c r="M197" s="23">
        <v>7528</v>
      </c>
      <c r="N197" s="23" t="s">
        <v>9</v>
      </c>
      <c r="O197" s="32">
        <f t="shared" si="13"/>
        <v>17.799999999999997</v>
      </c>
      <c r="P197" s="27">
        <f t="shared" si="14"/>
        <v>34.950000000000003</v>
      </c>
      <c r="Q197" s="23">
        <f t="shared" si="15"/>
        <v>5</v>
      </c>
      <c r="R197" s="38">
        <f t="shared" si="16"/>
        <v>1.6393744589143286E-5</v>
      </c>
    </row>
    <row r="198" spans="1:18">
      <c r="A198" s="27">
        <f t="shared" ref="A198:A253" si="17">IF(F198 &lt;&gt; 0, 0.5*(F198+G198),0)</f>
        <v>48.95</v>
      </c>
      <c r="B198" s="23" t="s">
        <v>9</v>
      </c>
      <c r="C198" s="23">
        <v>431</v>
      </c>
      <c r="D198" s="23">
        <v>1</v>
      </c>
      <c r="E198" s="23">
        <v>53.52</v>
      </c>
      <c r="F198" s="23">
        <v>48.2</v>
      </c>
      <c r="G198" s="23">
        <v>49.7</v>
      </c>
      <c r="H198" s="30">
        <v>2335</v>
      </c>
      <c r="I198" s="23">
        <v>19.600000000000001</v>
      </c>
      <c r="J198" s="23">
        <v>20.6</v>
      </c>
      <c r="K198" s="23">
        <v>16.600000000000001</v>
      </c>
      <c r="L198" s="23">
        <v>2</v>
      </c>
      <c r="M198" s="23">
        <v>1097</v>
      </c>
      <c r="N198" s="23" t="s">
        <v>9</v>
      </c>
      <c r="O198" s="32">
        <f t="shared" si="13"/>
        <v>20.100000000000001</v>
      </c>
      <c r="P198" s="27">
        <f t="shared" si="14"/>
        <v>28.85</v>
      </c>
      <c r="Q198" s="23">
        <f t="shared" si="15"/>
        <v>5</v>
      </c>
      <c r="R198" s="38">
        <f t="shared" si="16"/>
        <v>1.8432841638046852E-5</v>
      </c>
    </row>
    <row r="199" spans="1:18">
      <c r="A199" s="27">
        <f t="shared" si="17"/>
        <v>45.35</v>
      </c>
      <c r="B199" s="23" t="s">
        <v>9</v>
      </c>
      <c r="C199" s="23">
        <v>4488</v>
      </c>
      <c r="D199" s="23">
        <v>17</v>
      </c>
      <c r="E199" s="23">
        <v>51.46</v>
      </c>
      <c r="F199" s="23">
        <v>44.6</v>
      </c>
      <c r="G199" s="23">
        <v>46.1</v>
      </c>
      <c r="H199" s="30">
        <v>2340</v>
      </c>
      <c r="I199" s="23">
        <v>20</v>
      </c>
      <c r="J199" s="23">
        <v>21.2</v>
      </c>
      <c r="K199" s="23">
        <v>17.7</v>
      </c>
      <c r="L199" s="23">
        <v>1203</v>
      </c>
      <c r="M199" s="23">
        <v>6269</v>
      </c>
      <c r="N199" s="23" t="s">
        <v>9</v>
      </c>
      <c r="O199" s="32">
        <f t="shared" ref="O199:O253" si="18">IF(I199&lt;&gt;0,0.5*(I199+J199),0)</f>
        <v>20.6</v>
      </c>
      <c r="P199" s="27">
        <f t="shared" ref="P199:P253" si="19">ABS(A199-O199)</f>
        <v>24.75</v>
      </c>
      <c r="Q199" s="23">
        <f t="shared" ref="Q199:Q252" si="20">(H200-H198)/2</f>
        <v>5</v>
      </c>
      <c r="R199" s="38">
        <f t="shared" si="16"/>
        <v>1.8810723938929068E-5</v>
      </c>
    </row>
    <row r="200" spans="1:18">
      <c r="A200" s="27">
        <f t="shared" si="17"/>
        <v>41.75</v>
      </c>
      <c r="B200" s="23" t="s">
        <v>9</v>
      </c>
      <c r="C200" s="23">
        <v>956</v>
      </c>
      <c r="D200" s="23">
        <v>0</v>
      </c>
      <c r="E200" s="23">
        <v>47.09</v>
      </c>
      <c r="F200" s="23">
        <v>41</v>
      </c>
      <c r="G200" s="23">
        <v>42.5</v>
      </c>
      <c r="H200" s="30">
        <v>2345</v>
      </c>
      <c r="I200" s="23">
        <v>20.9</v>
      </c>
      <c r="J200" s="23">
        <v>22.2</v>
      </c>
      <c r="K200" s="23">
        <v>18.89</v>
      </c>
      <c r="L200" s="23">
        <v>316</v>
      </c>
      <c r="M200" s="23">
        <v>2031</v>
      </c>
      <c r="N200" s="23" t="s">
        <v>9</v>
      </c>
      <c r="O200" s="32">
        <f t="shared" si="18"/>
        <v>21.549999999999997</v>
      </c>
      <c r="P200" s="27">
        <f t="shared" si="19"/>
        <v>20.200000000000003</v>
      </c>
      <c r="Q200" s="23">
        <f t="shared" si="20"/>
        <v>5</v>
      </c>
      <c r="R200" s="38">
        <f t="shared" si="16"/>
        <v>1.9594382640559004E-5</v>
      </c>
    </row>
    <row r="201" spans="1:18">
      <c r="A201" s="27">
        <f t="shared" si="17"/>
        <v>39.099999999999994</v>
      </c>
      <c r="B201" s="23" t="s">
        <v>9</v>
      </c>
      <c r="C201" s="23">
        <v>44537</v>
      </c>
      <c r="D201" s="23">
        <v>257</v>
      </c>
      <c r="E201" s="23">
        <v>44.33</v>
      </c>
      <c r="F201" s="23">
        <v>38.4</v>
      </c>
      <c r="G201" s="23">
        <v>39.799999999999997</v>
      </c>
      <c r="H201" s="30">
        <v>2350</v>
      </c>
      <c r="I201" s="23">
        <v>23.2</v>
      </c>
      <c r="J201" s="23">
        <v>23.9</v>
      </c>
      <c r="K201" s="23">
        <v>19.940000000000001</v>
      </c>
      <c r="L201" s="23">
        <v>4656</v>
      </c>
      <c r="M201" s="23">
        <v>45707</v>
      </c>
      <c r="N201" s="23" t="s">
        <v>9</v>
      </c>
      <c r="O201" s="32">
        <f t="shared" si="18"/>
        <v>23.549999999999997</v>
      </c>
      <c r="P201" s="27">
        <f t="shared" si="19"/>
        <v>15.549999999999997</v>
      </c>
      <c r="Q201" s="23">
        <f t="shared" si="20"/>
        <v>5</v>
      </c>
      <c r="R201" s="38">
        <f t="shared" si="16"/>
        <v>2.1321865097329104E-5</v>
      </c>
    </row>
    <row r="202" spans="1:18">
      <c r="A202" s="27">
        <f t="shared" si="17"/>
        <v>36</v>
      </c>
      <c r="B202" s="23" t="s">
        <v>9</v>
      </c>
      <c r="C202" s="23">
        <v>413</v>
      </c>
      <c r="D202" s="23">
        <v>182</v>
      </c>
      <c r="E202" s="23">
        <v>40.090000000000003</v>
      </c>
      <c r="F202" s="23">
        <v>35.200000000000003</v>
      </c>
      <c r="G202" s="23">
        <v>36.799999999999997</v>
      </c>
      <c r="H202" s="30">
        <v>2355</v>
      </c>
      <c r="I202" s="23">
        <v>24.4</v>
      </c>
      <c r="J202" s="23">
        <v>25.5</v>
      </c>
      <c r="K202" s="23">
        <v>21.95</v>
      </c>
      <c r="L202" s="23">
        <v>150</v>
      </c>
      <c r="M202" s="23">
        <v>2163</v>
      </c>
      <c r="N202" s="23" t="s">
        <v>9</v>
      </c>
      <c r="O202" s="32">
        <f t="shared" si="18"/>
        <v>24.95</v>
      </c>
      <c r="P202" s="27">
        <f t="shared" si="19"/>
        <v>11.05</v>
      </c>
      <c r="Q202" s="23">
        <f t="shared" si="20"/>
        <v>5</v>
      </c>
      <c r="R202" s="38">
        <f t="shared" si="16"/>
        <v>2.2493587749784754E-5</v>
      </c>
    </row>
    <row r="203" spans="1:18">
      <c r="A203" s="27">
        <f t="shared" si="17"/>
        <v>32.85</v>
      </c>
      <c r="B203" s="23" t="s">
        <v>9</v>
      </c>
      <c r="C203" s="23">
        <v>9493</v>
      </c>
      <c r="D203" s="23">
        <v>471</v>
      </c>
      <c r="E203" s="23">
        <v>36.770000000000003</v>
      </c>
      <c r="F203" s="23">
        <v>32.200000000000003</v>
      </c>
      <c r="G203" s="23">
        <v>33.5</v>
      </c>
      <c r="H203" s="30">
        <v>2360</v>
      </c>
      <c r="I203" s="23">
        <v>26.4</v>
      </c>
      <c r="J203" s="23">
        <v>27.4</v>
      </c>
      <c r="K203" s="23">
        <v>23.8</v>
      </c>
      <c r="L203" s="23">
        <v>1140</v>
      </c>
      <c r="M203" s="23">
        <v>4665</v>
      </c>
      <c r="N203" s="23" t="s">
        <v>9</v>
      </c>
      <c r="O203" s="32">
        <f t="shared" si="18"/>
        <v>26.9</v>
      </c>
      <c r="P203" s="27">
        <f t="shared" si="19"/>
        <v>5.9500000000000028</v>
      </c>
      <c r="Q203" s="23">
        <f t="shared" si="20"/>
        <v>5</v>
      </c>
      <c r="R203" s="38">
        <f t="shared" si="16"/>
        <v>2.4148951450732548E-5</v>
      </c>
    </row>
    <row r="204" spans="1:18">
      <c r="A204" s="28">
        <f t="shared" si="17"/>
        <v>29.25</v>
      </c>
      <c r="B204" s="25" t="s">
        <v>9</v>
      </c>
      <c r="C204" s="25">
        <v>4221</v>
      </c>
      <c r="D204" s="25">
        <v>2053</v>
      </c>
      <c r="E204" s="25">
        <v>33.979999999999997</v>
      </c>
      <c r="F204" s="25">
        <v>28.6</v>
      </c>
      <c r="G204" s="25">
        <v>29.9</v>
      </c>
      <c r="H204" s="31">
        <v>2365</v>
      </c>
      <c r="I204" s="25">
        <v>27.9</v>
      </c>
      <c r="J204" s="25">
        <v>29.4</v>
      </c>
      <c r="K204" s="25">
        <v>24.95</v>
      </c>
      <c r="L204" s="25">
        <v>1189</v>
      </c>
      <c r="M204" s="25">
        <v>3159</v>
      </c>
      <c r="N204" s="25" t="s">
        <v>9</v>
      </c>
      <c r="O204" s="25">
        <f t="shared" si="18"/>
        <v>28.65</v>
      </c>
      <c r="P204" s="28">
        <f t="shared" si="19"/>
        <v>0.60000000000000142</v>
      </c>
      <c r="Q204" s="26">
        <f t="shared" si="20"/>
        <v>5</v>
      </c>
      <c r="R204" s="39">
        <f>(A204+O204)*Q204/H204^2</f>
        <v>5.1759047776551097E-5</v>
      </c>
    </row>
    <row r="205" spans="1:18">
      <c r="A205" s="29">
        <f t="shared" si="17"/>
        <v>26.75</v>
      </c>
      <c r="B205" s="23" t="s">
        <v>9</v>
      </c>
      <c r="C205" s="23">
        <v>11430</v>
      </c>
      <c r="D205" s="23">
        <v>404</v>
      </c>
      <c r="E205" s="23">
        <v>31.27</v>
      </c>
      <c r="F205" s="23">
        <v>26.1</v>
      </c>
      <c r="G205" s="23">
        <v>27.4</v>
      </c>
      <c r="H205" s="30">
        <v>2370</v>
      </c>
      <c r="I205" s="23">
        <v>31.3</v>
      </c>
      <c r="J205" s="23">
        <v>32.6</v>
      </c>
      <c r="K205" s="23">
        <v>26.56</v>
      </c>
      <c r="L205" s="23">
        <v>32</v>
      </c>
      <c r="M205" s="23">
        <v>4931</v>
      </c>
      <c r="N205" s="23" t="s">
        <v>9</v>
      </c>
      <c r="O205" s="23">
        <f t="shared" si="18"/>
        <v>31.950000000000003</v>
      </c>
      <c r="P205" s="27">
        <f t="shared" si="19"/>
        <v>5.2000000000000028</v>
      </c>
      <c r="Q205" s="23">
        <f t="shared" si="20"/>
        <v>5</v>
      </c>
      <c r="R205" s="38">
        <f>A205*Q205/H205^2</f>
        <v>2.3812067154480231E-5</v>
      </c>
    </row>
    <row r="206" spans="1:18">
      <c r="A206" s="29">
        <f t="shared" si="17"/>
        <v>23.799999999999997</v>
      </c>
      <c r="B206" s="23" t="s">
        <v>9</v>
      </c>
      <c r="C206" s="23">
        <v>53517</v>
      </c>
      <c r="D206" s="23">
        <v>12326</v>
      </c>
      <c r="E206" s="23">
        <v>28.5</v>
      </c>
      <c r="F206" s="23">
        <v>23.2</v>
      </c>
      <c r="G206" s="23">
        <v>24.4</v>
      </c>
      <c r="H206" s="30">
        <v>2375</v>
      </c>
      <c r="I206" s="23">
        <v>32.5</v>
      </c>
      <c r="J206" s="23">
        <v>33.799999999999997</v>
      </c>
      <c r="K206" s="23">
        <v>29.4</v>
      </c>
      <c r="L206" s="23">
        <v>13441</v>
      </c>
      <c r="M206" s="23">
        <v>47203</v>
      </c>
      <c r="N206" s="23" t="s">
        <v>9</v>
      </c>
      <c r="O206" s="23">
        <f t="shared" si="18"/>
        <v>33.15</v>
      </c>
      <c r="P206" s="27">
        <f t="shared" si="19"/>
        <v>9.3500000000000014</v>
      </c>
      <c r="Q206" s="23">
        <f t="shared" si="20"/>
        <v>5</v>
      </c>
      <c r="R206" s="38">
        <f t="shared" ref="R206:R243" si="21">A206*Q206/H206^2</f>
        <v>2.1096952908587255E-5</v>
      </c>
    </row>
    <row r="207" spans="1:18">
      <c r="A207" s="29">
        <f t="shared" si="17"/>
        <v>21.4</v>
      </c>
      <c r="B207" s="23" t="s">
        <v>9</v>
      </c>
      <c r="C207" s="23">
        <v>6660</v>
      </c>
      <c r="D207" s="23">
        <v>201</v>
      </c>
      <c r="E207" s="23">
        <v>24.95</v>
      </c>
      <c r="F207" s="23">
        <v>20.7</v>
      </c>
      <c r="G207" s="23">
        <v>22.1</v>
      </c>
      <c r="H207" s="30">
        <v>2380</v>
      </c>
      <c r="I207" s="23">
        <v>36</v>
      </c>
      <c r="J207" s="23">
        <v>37.200000000000003</v>
      </c>
      <c r="K207" s="23">
        <v>30.8</v>
      </c>
      <c r="L207" s="23">
        <v>37</v>
      </c>
      <c r="M207" s="23">
        <v>3685</v>
      </c>
      <c r="N207" s="23" t="s">
        <v>9</v>
      </c>
      <c r="O207" s="23">
        <f t="shared" si="18"/>
        <v>36.6</v>
      </c>
      <c r="P207" s="27">
        <f t="shared" si="19"/>
        <v>15.200000000000003</v>
      </c>
      <c r="Q207" s="23">
        <f t="shared" si="20"/>
        <v>5</v>
      </c>
      <c r="R207" s="38">
        <f t="shared" si="21"/>
        <v>1.8889908904738367E-5</v>
      </c>
    </row>
    <row r="208" spans="1:18">
      <c r="A208" s="29">
        <f t="shared" si="17"/>
        <v>18.2</v>
      </c>
      <c r="B208" s="23" t="s">
        <v>9</v>
      </c>
      <c r="C208" s="23">
        <v>1918</v>
      </c>
      <c r="D208" s="23">
        <v>16</v>
      </c>
      <c r="E208" s="23">
        <v>21.86</v>
      </c>
      <c r="F208" s="23">
        <v>17.7</v>
      </c>
      <c r="G208" s="23">
        <v>18.7</v>
      </c>
      <c r="H208" s="30">
        <v>2385</v>
      </c>
      <c r="I208" s="23">
        <v>38.6</v>
      </c>
      <c r="J208" s="23">
        <v>39.799999999999997</v>
      </c>
      <c r="K208" s="23">
        <v>33.299999999999997</v>
      </c>
      <c r="L208" s="23">
        <v>1</v>
      </c>
      <c r="M208" s="23">
        <v>3187</v>
      </c>
      <c r="N208" s="23" t="s">
        <v>9</v>
      </c>
      <c r="O208" s="23">
        <f t="shared" si="18"/>
        <v>39.200000000000003</v>
      </c>
      <c r="P208" s="27">
        <f t="shared" si="19"/>
        <v>21.000000000000004</v>
      </c>
      <c r="Q208" s="23">
        <f t="shared" si="20"/>
        <v>5</v>
      </c>
      <c r="R208" s="38">
        <f t="shared" si="21"/>
        <v>1.5997960699515226E-5</v>
      </c>
    </row>
    <row r="209" spans="1:18">
      <c r="A209" s="29">
        <f t="shared" si="17"/>
        <v>16.55</v>
      </c>
      <c r="B209" s="23" t="s">
        <v>9</v>
      </c>
      <c r="C209" s="23">
        <v>6777</v>
      </c>
      <c r="D209" s="23">
        <v>1270</v>
      </c>
      <c r="E209" s="23">
        <v>19.600000000000001</v>
      </c>
      <c r="F209" s="23">
        <v>16</v>
      </c>
      <c r="G209" s="23">
        <v>17.100000000000001</v>
      </c>
      <c r="H209" s="30">
        <v>2390</v>
      </c>
      <c r="I209" s="23">
        <v>41.4</v>
      </c>
      <c r="J209" s="23">
        <v>42.9</v>
      </c>
      <c r="K209" s="23">
        <v>35.92</v>
      </c>
      <c r="L209" s="23">
        <v>32</v>
      </c>
      <c r="M209" s="23">
        <v>2138</v>
      </c>
      <c r="N209" s="23" t="s">
        <v>9</v>
      </c>
      <c r="O209" s="23">
        <f t="shared" si="18"/>
        <v>42.15</v>
      </c>
      <c r="P209" s="27">
        <f t="shared" si="19"/>
        <v>25.599999999999998</v>
      </c>
      <c r="Q209" s="23">
        <f t="shared" si="20"/>
        <v>5</v>
      </c>
      <c r="R209" s="38">
        <f t="shared" si="21"/>
        <v>1.4486791197633095E-5</v>
      </c>
    </row>
    <row r="210" spans="1:18">
      <c r="A210" s="29">
        <f t="shared" si="17"/>
        <v>14</v>
      </c>
      <c r="B210" s="23" t="s">
        <v>9</v>
      </c>
      <c r="C210" s="23">
        <v>518</v>
      </c>
      <c r="D210" s="23">
        <v>20</v>
      </c>
      <c r="E210" s="23">
        <v>17.739999999999998</v>
      </c>
      <c r="F210" s="23">
        <v>13.5</v>
      </c>
      <c r="G210" s="23">
        <v>14.5</v>
      </c>
      <c r="H210" s="30">
        <v>2395</v>
      </c>
      <c r="I210" s="23">
        <v>44.4</v>
      </c>
      <c r="J210" s="23">
        <v>45.9</v>
      </c>
      <c r="K210" s="23">
        <v>38.700000000000003</v>
      </c>
      <c r="L210" s="23">
        <v>18</v>
      </c>
      <c r="M210" s="23">
        <v>691</v>
      </c>
      <c r="N210" s="23" t="s">
        <v>9</v>
      </c>
      <c r="O210" s="23">
        <f t="shared" si="18"/>
        <v>45.15</v>
      </c>
      <c r="P210" s="27">
        <f t="shared" si="19"/>
        <v>31.15</v>
      </c>
      <c r="Q210" s="23">
        <f t="shared" si="20"/>
        <v>5</v>
      </c>
      <c r="R210" s="38">
        <f t="shared" si="21"/>
        <v>1.2203573031846967E-5</v>
      </c>
    </row>
    <row r="211" spans="1:18">
      <c r="A211" s="29">
        <f t="shared" si="17"/>
        <v>12.55</v>
      </c>
      <c r="B211" s="23" t="s">
        <v>9</v>
      </c>
      <c r="C211" s="23">
        <v>42570</v>
      </c>
      <c r="D211" s="23">
        <v>2151</v>
      </c>
      <c r="E211" s="23">
        <v>15.45</v>
      </c>
      <c r="F211" s="23">
        <v>12.1</v>
      </c>
      <c r="G211" s="23">
        <v>13</v>
      </c>
      <c r="H211" s="30">
        <v>2400</v>
      </c>
      <c r="I211" s="23">
        <v>46.1</v>
      </c>
      <c r="J211" s="23">
        <v>47.7</v>
      </c>
      <c r="K211" s="23">
        <v>40.909999999999997</v>
      </c>
      <c r="L211" s="23">
        <v>534</v>
      </c>
      <c r="M211" s="23">
        <v>4623</v>
      </c>
      <c r="N211" s="23" t="s">
        <v>9</v>
      </c>
      <c r="O211" s="23">
        <f t="shared" si="18"/>
        <v>46.900000000000006</v>
      </c>
      <c r="P211" s="27">
        <f t="shared" si="19"/>
        <v>34.350000000000009</v>
      </c>
      <c r="Q211" s="23">
        <f t="shared" si="20"/>
        <v>5</v>
      </c>
      <c r="R211" s="38">
        <f t="shared" si="21"/>
        <v>1.0894097222222222E-5</v>
      </c>
    </row>
    <row r="212" spans="1:18">
      <c r="A212" s="29">
        <f t="shared" si="17"/>
        <v>10.4</v>
      </c>
      <c r="B212" s="23" t="s">
        <v>9</v>
      </c>
      <c r="C212" s="23">
        <v>3314</v>
      </c>
      <c r="D212" s="23">
        <v>32</v>
      </c>
      <c r="E212" s="23">
        <v>13.05</v>
      </c>
      <c r="F212" s="23">
        <v>10</v>
      </c>
      <c r="G212" s="23">
        <v>10.8</v>
      </c>
      <c r="H212" s="30">
        <v>2405</v>
      </c>
      <c r="I212" s="23">
        <v>50.1</v>
      </c>
      <c r="J212" s="23">
        <v>52.5</v>
      </c>
      <c r="K212" s="23">
        <v>45</v>
      </c>
      <c r="L212" s="23">
        <v>11</v>
      </c>
      <c r="M212" s="23">
        <v>153</v>
      </c>
      <c r="N212" s="23" t="s">
        <v>9</v>
      </c>
      <c r="O212" s="23">
        <f t="shared" si="18"/>
        <v>51.3</v>
      </c>
      <c r="P212" s="27">
        <f t="shared" si="19"/>
        <v>40.9</v>
      </c>
      <c r="Q212" s="23">
        <f t="shared" si="20"/>
        <v>5</v>
      </c>
      <c r="R212" s="38">
        <f t="shared" si="21"/>
        <v>8.9902792605495303E-6</v>
      </c>
    </row>
    <row r="213" spans="1:18">
      <c r="A213" s="29">
        <f t="shared" si="17"/>
        <v>9.3500000000000014</v>
      </c>
      <c r="B213" s="23" t="s">
        <v>9</v>
      </c>
      <c r="C213" s="23">
        <v>5224</v>
      </c>
      <c r="D213" s="23">
        <v>1414</v>
      </c>
      <c r="E213" s="23">
        <v>11.78</v>
      </c>
      <c r="F213" s="23">
        <v>8.9</v>
      </c>
      <c r="G213" s="23">
        <v>9.8000000000000007</v>
      </c>
      <c r="H213" s="30">
        <v>2410</v>
      </c>
      <c r="I213" s="23">
        <v>53.6</v>
      </c>
      <c r="J213" s="23">
        <v>56.3</v>
      </c>
      <c r="K213" s="23">
        <v>48.7</v>
      </c>
      <c r="L213" s="23">
        <v>8</v>
      </c>
      <c r="M213" s="23">
        <v>158</v>
      </c>
      <c r="N213" s="23" t="s">
        <v>9</v>
      </c>
      <c r="O213" s="23">
        <f t="shared" si="18"/>
        <v>54.95</v>
      </c>
      <c r="P213" s="27">
        <f t="shared" si="19"/>
        <v>45.6</v>
      </c>
      <c r="Q213" s="23">
        <f t="shared" si="20"/>
        <v>5</v>
      </c>
      <c r="R213" s="38">
        <f t="shared" si="21"/>
        <v>8.0491038377438423E-6</v>
      </c>
    </row>
    <row r="214" spans="1:18">
      <c r="A214" s="29">
        <f t="shared" si="17"/>
        <v>7.6</v>
      </c>
      <c r="B214" s="23" t="s">
        <v>9</v>
      </c>
      <c r="C214" s="23">
        <v>4905</v>
      </c>
      <c r="D214" s="23">
        <v>33</v>
      </c>
      <c r="E214" s="23">
        <v>10</v>
      </c>
      <c r="F214" s="23">
        <v>7.2</v>
      </c>
      <c r="G214" s="23">
        <v>8</v>
      </c>
      <c r="H214" s="30">
        <v>2415</v>
      </c>
      <c r="I214" s="23">
        <v>57.2</v>
      </c>
      <c r="J214" s="23">
        <v>60</v>
      </c>
      <c r="K214" s="23">
        <v>52.83</v>
      </c>
      <c r="L214" s="23">
        <v>0</v>
      </c>
      <c r="M214" s="23">
        <v>31</v>
      </c>
      <c r="N214" s="23" t="s">
        <v>9</v>
      </c>
      <c r="O214" s="23">
        <f t="shared" si="18"/>
        <v>58.6</v>
      </c>
      <c r="P214" s="27">
        <f t="shared" si="19"/>
        <v>51</v>
      </c>
      <c r="Q214" s="23">
        <f t="shared" si="20"/>
        <v>5</v>
      </c>
      <c r="R214" s="38">
        <f t="shared" si="21"/>
        <v>6.5155236637818331E-6</v>
      </c>
    </row>
    <row r="215" spans="1:18">
      <c r="A215" s="29">
        <f t="shared" si="17"/>
        <v>6.75</v>
      </c>
      <c r="B215" s="23" t="s">
        <v>9</v>
      </c>
      <c r="C215" s="23">
        <v>7420</v>
      </c>
      <c r="D215" s="23">
        <v>281</v>
      </c>
      <c r="E215" s="23">
        <v>8.3000000000000007</v>
      </c>
      <c r="F215" s="23">
        <v>6.3</v>
      </c>
      <c r="G215" s="23">
        <v>7.2</v>
      </c>
      <c r="H215" s="30">
        <v>2420</v>
      </c>
      <c r="I215" s="23">
        <v>60.8</v>
      </c>
      <c r="J215" s="23">
        <v>63.9</v>
      </c>
      <c r="K215" s="23">
        <v>55.47</v>
      </c>
      <c r="L215" s="23">
        <v>18</v>
      </c>
      <c r="M215" s="23">
        <v>187</v>
      </c>
      <c r="N215" s="23" t="s">
        <v>9</v>
      </c>
      <c r="O215" s="23">
        <f t="shared" si="18"/>
        <v>62.349999999999994</v>
      </c>
      <c r="P215" s="27">
        <f t="shared" si="19"/>
        <v>55.599999999999994</v>
      </c>
      <c r="Q215" s="23">
        <f t="shared" si="20"/>
        <v>5</v>
      </c>
      <c r="R215" s="38">
        <f t="shared" si="21"/>
        <v>5.7629260296427843E-6</v>
      </c>
    </row>
    <row r="216" spans="1:18">
      <c r="A216" s="29">
        <f t="shared" si="17"/>
        <v>5.55</v>
      </c>
      <c r="B216" s="23" t="s">
        <v>9</v>
      </c>
      <c r="C216" s="23">
        <v>37851</v>
      </c>
      <c r="D216" s="23">
        <v>3013</v>
      </c>
      <c r="E216" s="23">
        <v>7.4</v>
      </c>
      <c r="F216" s="23">
        <v>5.3</v>
      </c>
      <c r="G216" s="23">
        <v>5.8</v>
      </c>
      <c r="H216" s="30">
        <v>2425</v>
      </c>
      <c r="I216" s="23">
        <v>64.8</v>
      </c>
      <c r="J216" s="23">
        <v>67.900000000000006</v>
      </c>
      <c r="K216" s="23">
        <v>58.05</v>
      </c>
      <c r="L216" s="23">
        <v>36</v>
      </c>
      <c r="M216" s="23">
        <v>511</v>
      </c>
      <c r="N216" s="23" t="s">
        <v>9</v>
      </c>
      <c r="O216" s="23">
        <f t="shared" si="18"/>
        <v>66.349999999999994</v>
      </c>
      <c r="P216" s="27">
        <f t="shared" si="19"/>
        <v>60.8</v>
      </c>
      <c r="Q216" s="23">
        <f t="shared" si="20"/>
        <v>5</v>
      </c>
      <c r="R216" s="38">
        <f t="shared" si="21"/>
        <v>4.7188861728132635E-6</v>
      </c>
    </row>
    <row r="217" spans="1:18">
      <c r="A217" s="29">
        <f t="shared" si="17"/>
        <v>4.75</v>
      </c>
      <c r="B217" s="23" t="s">
        <v>9</v>
      </c>
      <c r="C217" s="23">
        <v>3014</v>
      </c>
      <c r="D217" s="23">
        <v>220</v>
      </c>
      <c r="E217" s="23">
        <v>5.87</v>
      </c>
      <c r="F217" s="23">
        <v>4.3</v>
      </c>
      <c r="G217" s="23">
        <v>5.2</v>
      </c>
      <c r="H217" s="30">
        <v>2430</v>
      </c>
      <c r="I217" s="23">
        <v>68.8</v>
      </c>
      <c r="J217" s="23">
        <v>72.099999999999994</v>
      </c>
      <c r="K217" s="23">
        <v>64.349999999999994</v>
      </c>
      <c r="L217" s="23">
        <v>0</v>
      </c>
      <c r="M217" s="23">
        <v>28</v>
      </c>
      <c r="N217" s="23" t="s">
        <v>9</v>
      </c>
      <c r="O217" s="23">
        <f t="shared" si="18"/>
        <v>70.449999999999989</v>
      </c>
      <c r="P217" s="27">
        <f t="shared" si="19"/>
        <v>65.699999999999989</v>
      </c>
      <c r="Q217" s="23">
        <f t="shared" si="20"/>
        <v>5</v>
      </c>
      <c r="R217" s="38">
        <f t="shared" si="21"/>
        <v>4.0220833545021935E-6</v>
      </c>
    </row>
    <row r="218" spans="1:18">
      <c r="A218" s="29">
        <f t="shared" si="17"/>
        <v>3.65</v>
      </c>
      <c r="B218" s="23" t="s">
        <v>9</v>
      </c>
      <c r="C218" s="23">
        <v>821</v>
      </c>
      <c r="D218" s="23">
        <v>5</v>
      </c>
      <c r="E218" s="23">
        <v>4.97</v>
      </c>
      <c r="F218" s="23">
        <v>3.3</v>
      </c>
      <c r="G218" s="23">
        <v>4</v>
      </c>
      <c r="H218" s="30">
        <v>2435</v>
      </c>
      <c r="I218" s="23">
        <v>72.900000000000006</v>
      </c>
      <c r="J218" s="23">
        <v>76.400000000000006</v>
      </c>
      <c r="K218" s="23">
        <v>80.45</v>
      </c>
      <c r="L218" s="23">
        <v>0</v>
      </c>
      <c r="M218" s="23">
        <v>12</v>
      </c>
      <c r="N218" s="23" t="s">
        <v>9</v>
      </c>
      <c r="O218" s="23">
        <f t="shared" si="18"/>
        <v>74.650000000000006</v>
      </c>
      <c r="P218" s="27">
        <f t="shared" si="19"/>
        <v>71</v>
      </c>
      <c r="Q218" s="23">
        <f t="shared" si="20"/>
        <v>5</v>
      </c>
      <c r="R218" s="38">
        <f t="shared" si="21"/>
        <v>3.0779739341988203E-6</v>
      </c>
    </row>
    <row r="219" spans="1:18">
      <c r="A219" s="29">
        <f t="shared" si="17"/>
        <v>3</v>
      </c>
      <c r="B219" s="23" t="s">
        <v>9</v>
      </c>
      <c r="C219" s="23">
        <v>2277</v>
      </c>
      <c r="D219" s="23">
        <v>34</v>
      </c>
      <c r="E219" s="23">
        <v>4</v>
      </c>
      <c r="F219" s="23">
        <v>2.7</v>
      </c>
      <c r="G219" s="23">
        <v>3.3</v>
      </c>
      <c r="H219" s="30">
        <v>2440</v>
      </c>
      <c r="I219" s="23">
        <v>77.3</v>
      </c>
      <c r="J219" s="23">
        <v>80.8</v>
      </c>
      <c r="K219" s="23">
        <v>71.45</v>
      </c>
      <c r="L219" s="23">
        <v>0</v>
      </c>
      <c r="M219" s="23">
        <v>112</v>
      </c>
      <c r="N219" s="23" t="s">
        <v>9</v>
      </c>
      <c r="O219" s="23">
        <f t="shared" si="18"/>
        <v>79.05</v>
      </c>
      <c r="P219" s="27">
        <f t="shared" si="19"/>
        <v>76.05</v>
      </c>
      <c r="Q219" s="23">
        <f t="shared" si="20"/>
        <v>5</v>
      </c>
      <c r="R219" s="38">
        <f t="shared" si="21"/>
        <v>2.5194840096748185E-6</v>
      </c>
    </row>
    <row r="220" spans="1:18">
      <c r="A220" s="29">
        <f t="shared" si="17"/>
        <v>2.5499999999999998</v>
      </c>
      <c r="B220" s="23" t="s">
        <v>9</v>
      </c>
      <c r="C220" s="23">
        <v>623</v>
      </c>
      <c r="D220" s="23">
        <v>223</v>
      </c>
      <c r="E220" s="23">
        <v>3.4</v>
      </c>
      <c r="F220" s="23">
        <v>2.2999999999999998</v>
      </c>
      <c r="G220" s="23">
        <v>2.8</v>
      </c>
      <c r="H220" s="30">
        <v>2445</v>
      </c>
      <c r="I220" s="23">
        <v>81.599999999999994</v>
      </c>
      <c r="J220" s="23">
        <v>85.2</v>
      </c>
      <c r="K220" s="23">
        <v>77</v>
      </c>
      <c r="L220" s="23">
        <v>0</v>
      </c>
      <c r="M220" s="23">
        <v>1</v>
      </c>
      <c r="N220" s="23" t="s">
        <v>9</v>
      </c>
      <c r="O220" s="23">
        <f t="shared" si="18"/>
        <v>83.4</v>
      </c>
      <c r="P220" s="27">
        <f t="shared" si="19"/>
        <v>80.850000000000009</v>
      </c>
      <c r="Q220" s="23">
        <f t="shared" si="20"/>
        <v>5</v>
      </c>
      <c r="R220" s="38">
        <f t="shared" si="21"/>
        <v>2.1328114218324614E-6</v>
      </c>
    </row>
    <row r="221" spans="1:18">
      <c r="A221" s="29">
        <f t="shared" si="17"/>
        <v>2.0499999999999998</v>
      </c>
      <c r="B221" s="23" t="s">
        <v>9</v>
      </c>
      <c r="C221" s="23">
        <v>24888</v>
      </c>
      <c r="D221" s="23">
        <v>1071</v>
      </c>
      <c r="E221" s="23">
        <v>3</v>
      </c>
      <c r="F221" s="23">
        <v>1.85</v>
      </c>
      <c r="G221" s="23">
        <v>2.25</v>
      </c>
      <c r="H221" s="30">
        <v>2450</v>
      </c>
      <c r="I221" s="23">
        <v>86.2</v>
      </c>
      <c r="J221" s="23">
        <v>89.8</v>
      </c>
      <c r="K221" s="23">
        <v>78.319999999999993</v>
      </c>
      <c r="L221" s="23">
        <v>10</v>
      </c>
      <c r="M221" s="23">
        <v>832</v>
      </c>
      <c r="N221" s="23" t="s">
        <v>9</v>
      </c>
      <c r="O221" s="23">
        <f t="shared" si="18"/>
        <v>88</v>
      </c>
      <c r="P221" s="27">
        <f t="shared" si="19"/>
        <v>85.95</v>
      </c>
      <c r="Q221" s="23">
        <f t="shared" si="20"/>
        <v>5</v>
      </c>
      <c r="R221" s="38">
        <f t="shared" si="21"/>
        <v>1.7076218242399E-6</v>
      </c>
    </row>
    <row r="222" spans="1:18">
      <c r="A222" s="29">
        <f t="shared" si="17"/>
        <v>1.6</v>
      </c>
      <c r="B222" s="23" t="s">
        <v>9</v>
      </c>
      <c r="C222" s="23">
        <v>1335</v>
      </c>
      <c r="D222" s="23">
        <v>9</v>
      </c>
      <c r="E222" s="23">
        <v>2.2000000000000002</v>
      </c>
      <c r="F222" s="23">
        <v>1.45</v>
      </c>
      <c r="G222" s="23">
        <v>1.75</v>
      </c>
      <c r="H222" s="30">
        <v>2455</v>
      </c>
      <c r="I222" s="23">
        <v>90.8</v>
      </c>
      <c r="J222" s="23">
        <v>94.6</v>
      </c>
      <c r="K222" s="23">
        <v>98.15</v>
      </c>
      <c r="L222" s="23">
        <v>0</v>
      </c>
      <c r="M222" s="23">
        <v>11</v>
      </c>
      <c r="N222" s="23" t="s">
        <v>9</v>
      </c>
      <c r="O222" s="23">
        <f t="shared" si="18"/>
        <v>92.699999999999989</v>
      </c>
      <c r="P222" s="27">
        <f t="shared" si="19"/>
        <v>91.1</v>
      </c>
      <c r="Q222" s="23">
        <f t="shared" si="20"/>
        <v>5</v>
      </c>
      <c r="R222" s="38">
        <f t="shared" si="21"/>
        <v>1.3273547065094304E-6</v>
      </c>
    </row>
    <row r="223" spans="1:18">
      <c r="A223" s="29">
        <f t="shared" si="17"/>
        <v>1.4</v>
      </c>
      <c r="B223" s="23" t="s">
        <v>9</v>
      </c>
      <c r="C223" s="23">
        <v>3367</v>
      </c>
      <c r="D223" s="23">
        <v>510</v>
      </c>
      <c r="E223" s="23">
        <v>1.91</v>
      </c>
      <c r="F223" s="23">
        <v>1.25</v>
      </c>
      <c r="G223" s="23">
        <v>1.55</v>
      </c>
      <c r="H223" s="30">
        <v>2460</v>
      </c>
      <c r="I223" s="23">
        <v>95.5</v>
      </c>
      <c r="J223" s="23">
        <v>99.3</v>
      </c>
      <c r="K223" s="23">
        <v>105.05</v>
      </c>
      <c r="L223" s="23">
        <v>0</v>
      </c>
      <c r="M223" s="23">
        <v>2</v>
      </c>
      <c r="N223" s="23" t="s">
        <v>9</v>
      </c>
      <c r="O223" s="23">
        <f t="shared" si="18"/>
        <v>97.4</v>
      </c>
      <c r="P223" s="27">
        <f t="shared" si="19"/>
        <v>96</v>
      </c>
      <c r="Q223" s="23">
        <f t="shared" si="20"/>
        <v>5</v>
      </c>
      <c r="R223" s="38">
        <f t="shared" si="21"/>
        <v>1.1567188842620133E-6</v>
      </c>
    </row>
    <row r="224" spans="1:18">
      <c r="A224" s="29">
        <f t="shared" si="17"/>
        <v>1.0249999999999999</v>
      </c>
      <c r="B224" s="23" t="s">
        <v>9</v>
      </c>
      <c r="C224" s="23">
        <v>2046</v>
      </c>
      <c r="D224" s="23">
        <v>27</v>
      </c>
      <c r="E224" s="23">
        <v>1.5</v>
      </c>
      <c r="F224" s="23">
        <v>0.85</v>
      </c>
      <c r="G224" s="23">
        <v>1.2</v>
      </c>
      <c r="H224" s="30">
        <v>2465</v>
      </c>
      <c r="I224" s="23">
        <v>100.3</v>
      </c>
      <c r="J224" s="23">
        <v>104.1</v>
      </c>
      <c r="K224" s="23">
        <v>83.45</v>
      </c>
      <c r="L224" s="23">
        <v>0</v>
      </c>
      <c r="M224" s="23">
        <v>0</v>
      </c>
      <c r="N224" s="23" t="s">
        <v>9</v>
      </c>
      <c r="O224" s="23">
        <f t="shared" si="18"/>
        <v>102.19999999999999</v>
      </c>
      <c r="P224" s="27">
        <f t="shared" si="19"/>
        <v>101.17499999999998</v>
      </c>
      <c r="Q224" s="23">
        <f t="shared" si="20"/>
        <v>5</v>
      </c>
      <c r="R224" s="38">
        <f t="shared" si="21"/>
        <v>8.4345132051561624E-7</v>
      </c>
    </row>
    <row r="225" spans="1:18">
      <c r="A225" s="29">
        <f t="shared" si="17"/>
        <v>0.85000000000000009</v>
      </c>
      <c r="B225" s="23" t="s">
        <v>9</v>
      </c>
      <c r="C225" s="23">
        <v>3219</v>
      </c>
      <c r="D225" s="23">
        <v>43</v>
      </c>
      <c r="E225" s="23">
        <v>1.21</v>
      </c>
      <c r="F225" s="23">
        <v>0.65</v>
      </c>
      <c r="G225" s="23">
        <v>1.05</v>
      </c>
      <c r="H225" s="30">
        <v>2470</v>
      </c>
      <c r="I225" s="23">
        <v>104.9</v>
      </c>
      <c r="J225" s="23">
        <v>108.8</v>
      </c>
      <c r="K225" s="23">
        <v>91.3</v>
      </c>
      <c r="L225" s="23">
        <v>0</v>
      </c>
      <c r="M225" s="23">
        <v>2</v>
      </c>
      <c r="N225" s="23" t="s">
        <v>9</v>
      </c>
      <c r="O225" s="23">
        <f t="shared" si="18"/>
        <v>106.85</v>
      </c>
      <c r="P225" s="27">
        <f t="shared" si="19"/>
        <v>106</v>
      </c>
      <c r="Q225" s="23">
        <f t="shared" si="20"/>
        <v>5</v>
      </c>
      <c r="R225" s="38">
        <f t="shared" si="21"/>
        <v>6.9661853169204542E-7</v>
      </c>
    </row>
    <row r="226" spans="1:18">
      <c r="A226" s="29">
        <f t="shared" si="17"/>
        <v>0.97499999999999998</v>
      </c>
      <c r="B226" s="23" t="s">
        <v>9</v>
      </c>
      <c r="C226" s="23">
        <v>32061</v>
      </c>
      <c r="D226" s="23">
        <v>74</v>
      </c>
      <c r="E226" s="23">
        <v>1.03</v>
      </c>
      <c r="F226" s="23">
        <v>0.7</v>
      </c>
      <c r="G226" s="23">
        <v>1.25</v>
      </c>
      <c r="H226" s="30">
        <v>2475</v>
      </c>
      <c r="I226" s="23">
        <v>110.1</v>
      </c>
      <c r="J226" s="23">
        <v>113.4</v>
      </c>
      <c r="K226" s="23">
        <v>115.85</v>
      </c>
      <c r="L226" s="23">
        <v>0</v>
      </c>
      <c r="M226" s="23">
        <v>2</v>
      </c>
      <c r="N226" s="23" t="s">
        <v>9</v>
      </c>
      <c r="O226" s="23">
        <f t="shared" si="18"/>
        <v>111.75</v>
      </c>
      <c r="P226" s="27">
        <f t="shared" si="19"/>
        <v>110.77500000000001</v>
      </c>
      <c r="Q226" s="23">
        <f t="shared" si="20"/>
        <v>5</v>
      </c>
      <c r="R226" s="38">
        <f t="shared" si="21"/>
        <v>7.9583715947352316E-7</v>
      </c>
    </row>
    <row r="227" spans="1:18">
      <c r="A227" s="29">
        <f t="shared" si="17"/>
        <v>0.67500000000000004</v>
      </c>
      <c r="B227" s="23" t="s">
        <v>9</v>
      </c>
      <c r="C227" s="23">
        <v>1134</v>
      </c>
      <c r="D227" s="23">
        <v>0</v>
      </c>
      <c r="E227" s="23">
        <v>0.88</v>
      </c>
      <c r="F227" s="23">
        <v>0.45</v>
      </c>
      <c r="G227" s="23">
        <v>0.9</v>
      </c>
      <c r="H227" s="30">
        <v>2480</v>
      </c>
      <c r="I227" s="23">
        <v>114.7</v>
      </c>
      <c r="J227" s="23">
        <v>118.3</v>
      </c>
      <c r="K227" s="23">
        <v>114.75</v>
      </c>
      <c r="L227" s="23">
        <v>0</v>
      </c>
      <c r="M227" s="23">
        <v>2</v>
      </c>
      <c r="N227" s="23" t="s">
        <v>9</v>
      </c>
      <c r="O227" s="23">
        <f t="shared" si="18"/>
        <v>116.5</v>
      </c>
      <c r="P227" s="27">
        <f t="shared" si="19"/>
        <v>115.825</v>
      </c>
      <c r="Q227" s="23">
        <f t="shared" si="20"/>
        <v>5</v>
      </c>
      <c r="R227" s="38">
        <f t="shared" si="21"/>
        <v>5.4874479708636836E-7</v>
      </c>
    </row>
    <row r="228" spans="1:18">
      <c r="A228" s="29">
        <f t="shared" si="17"/>
        <v>0.60000000000000009</v>
      </c>
      <c r="B228" s="23" t="s">
        <v>9</v>
      </c>
      <c r="C228" s="23">
        <v>1534</v>
      </c>
      <c r="D228" s="23">
        <v>0</v>
      </c>
      <c r="E228" s="23">
        <v>0.78</v>
      </c>
      <c r="F228" s="23">
        <v>0.4</v>
      </c>
      <c r="G228" s="23">
        <v>0.8</v>
      </c>
      <c r="H228" s="30">
        <v>2485</v>
      </c>
      <c r="I228" s="23">
        <v>119.6</v>
      </c>
      <c r="J228" s="23">
        <v>123.2</v>
      </c>
      <c r="K228" s="23">
        <v>0</v>
      </c>
      <c r="L228" s="23">
        <v>0</v>
      </c>
      <c r="M228" s="23">
        <v>0</v>
      </c>
      <c r="N228" s="23" t="s">
        <v>9</v>
      </c>
      <c r="O228" s="23">
        <f t="shared" si="18"/>
        <v>121.4</v>
      </c>
      <c r="P228" s="27">
        <f t="shared" si="19"/>
        <v>120.80000000000001</v>
      </c>
      <c r="Q228" s="23">
        <f t="shared" si="20"/>
        <v>5</v>
      </c>
      <c r="R228" s="38">
        <f t="shared" si="21"/>
        <v>4.8581225785295282E-7</v>
      </c>
    </row>
    <row r="229" spans="1:18">
      <c r="A229" s="29">
        <f t="shared" si="17"/>
        <v>0.52500000000000002</v>
      </c>
      <c r="B229" s="23" t="s">
        <v>9</v>
      </c>
      <c r="C229" s="23">
        <v>1071</v>
      </c>
      <c r="D229" s="23">
        <v>22</v>
      </c>
      <c r="E229" s="23">
        <v>0.65</v>
      </c>
      <c r="F229" s="23">
        <v>0.3</v>
      </c>
      <c r="G229" s="23">
        <v>0.75</v>
      </c>
      <c r="H229" s="30">
        <v>2490</v>
      </c>
      <c r="I229" s="23">
        <v>124.8</v>
      </c>
      <c r="J229" s="23">
        <v>128</v>
      </c>
      <c r="K229" s="23">
        <v>0</v>
      </c>
      <c r="L229" s="23">
        <v>0</v>
      </c>
      <c r="M229" s="23">
        <v>0</v>
      </c>
      <c r="N229" s="23" t="s">
        <v>9</v>
      </c>
      <c r="O229" s="23">
        <f t="shared" si="18"/>
        <v>126.4</v>
      </c>
      <c r="P229" s="27">
        <f t="shared" si="19"/>
        <v>125.875</v>
      </c>
      <c r="Q229" s="23">
        <f t="shared" si="20"/>
        <v>5</v>
      </c>
      <c r="R229" s="38">
        <f t="shared" si="21"/>
        <v>4.2338026806019259E-7</v>
      </c>
    </row>
    <row r="230" spans="1:18">
      <c r="A230" s="29">
        <f t="shared" si="17"/>
        <v>0.47499999999999998</v>
      </c>
      <c r="B230" s="23" t="s">
        <v>9</v>
      </c>
      <c r="C230" s="23">
        <v>965</v>
      </c>
      <c r="D230" s="23">
        <v>40</v>
      </c>
      <c r="E230" s="23">
        <v>0.55000000000000004</v>
      </c>
      <c r="F230" s="23">
        <v>0.25</v>
      </c>
      <c r="G230" s="23">
        <v>0.7</v>
      </c>
      <c r="H230" s="30">
        <v>2495</v>
      </c>
      <c r="I230" s="23">
        <v>129.5</v>
      </c>
      <c r="J230" s="23">
        <v>132.9</v>
      </c>
      <c r="K230" s="23">
        <v>0</v>
      </c>
      <c r="L230" s="23">
        <v>0</v>
      </c>
      <c r="M230" s="23">
        <v>0</v>
      </c>
      <c r="N230" s="23" t="s">
        <v>9</v>
      </c>
      <c r="O230" s="23">
        <f t="shared" si="18"/>
        <v>131.19999999999999</v>
      </c>
      <c r="P230" s="27">
        <f t="shared" si="19"/>
        <v>130.72499999999999</v>
      </c>
      <c r="Q230" s="23">
        <f t="shared" si="20"/>
        <v>5</v>
      </c>
      <c r="R230" s="38">
        <f t="shared" si="21"/>
        <v>3.8152457219047315E-7</v>
      </c>
    </row>
    <row r="231" spans="1:18">
      <c r="A231" s="29">
        <f t="shared" si="17"/>
        <v>0.52500000000000002</v>
      </c>
      <c r="B231" s="23" t="s">
        <v>9</v>
      </c>
      <c r="C231" s="23">
        <v>13310</v>
      </c>
      <c r="D231" s="23">
        <v>910</v>
      </c>
      <c r="E231" s="23">
        <v>0.46</v>
      </c>
      <c r="F231" s="23">
        <v>0.25</v>
      </c>
      <c r="G231" s="23">
        <v>0.8</v>
      </c>
      <c r="H231" s="30">
        <v>2500</v>
      </c>
      <c r="I231" s="23">
        <v>134.4</v>
      </c>
      <c r="J231" s="23">
        <v>138.4</v>
      </c>
      <c r="K231" s="23">
        <v>131</v>
      </c>
      <c r="L231" s="23">
        <v>0</v>
      </c>
      <c r="M231" s="23">
        <v>26</v>
      </c>
      <c r="N231" s="23" t="s">
        <v>9</v>
      </c>
      <c r="O231" s="23">
        <f t="shared" si="18"/>
        <v>136.4</v>
      </c>
      <c r="P231" s="27">
        <f t="shared" si="19"/>
        <v>135.875</v>
      </c>
      <c r="Q231" s="23">
        <f t="shared" si="20"/>
        <v>5</v>
      </c>
      <c r="R231" s="38">
        <f t="shared" si="21"/>
        <v>4.2E-7</v>
      </c>
    </row>
    <row r="232" spans="1:18">
      <c r="A232" s="29">
        <f t="shared" si="17"/>
        <v>0.4</v>
      </c>
      <c r="B232" s="23" t="s">
        <v>9</v>
      </c>
      <c r="C232" s="23">
        <v>209</v>
      </c>
      <c r="D232" s="23">
        <v>1</v>
      </c>
      <c r="E232" s="23">
        <v>0.43</v>
      </c>
      <c r="F232" s="23">
        <v>0.2</v>
      </c>
      <c r="G232" s="23">
        <v>0.6</v>
      </c>
      <c r="H232" s="30">
        <v>2505</v>
      </c>
      <c r="I232" s="23">
        <v>139.19999999999999</v>
      </c>
      <c r="J232" s="23">
        <v>143.19999999999999</v>
      </c>
      <c r="K232" s="23">
        <v>0</v>
      </c>
      <c r="L232" s="23">
        <v>0</v>
      </c>
      <c r="M232" s="23">
        <v>0</v>
      </c>
      <c r="N232" s="23" t="s">
        <v>9</v>
      </c>
      <c r="O232" s="23">
        <f t="shared" si="18"/>
        <v>141.19999999999999</v>
      </c>
      <c r="P232" s="27">
        <f t="shared" si="19"/>
        <v>140.79999999999998</v>
      </c>
      <c r="Q232" s="23">
        <f t="shared" si="20"/>
        <v>5</v>
      </c>
      <c r="R232" s="38">
        <f t="shared" si="21"/>
        <v>3.1872382978553868E-7</v>
      </c>
    </row>
    <row r="233" spans="1:18">
      <c r="A233" s="29">
        <f t="shared" si="17"/>
        <v>0.35000000000000003</v>
      </c>
      <c r="B233" s="23" t="s">
        <v>9</v>
      </c>
      <c r="C233" s="23">
        <v>721</v>
      </c>
      <c r="D233" s="23">
        <v>0</v>
      </c>
      <c r="E233" s="23">
        <v>0.43</v>
      </c>
      <c r="F233" s="23">
        <v>0.15</v>
      </c>
      <c r="G233" s="23">
        <v>0.55000000000000004</v>
      </c>
      <c r="H233" s="30">
        <v>2510</v>
      </c>
      <c r="I233" s="23">
        <v>144.30000000000001</v>
      </c>
      <c r="J233" s="23">
        <v>148.30000000000001</v>
      </c>
      <c r="K233" s="23">
        <v>150.80000000000001</v>
      </c>
      <c r="L233" s="23">
        <v>0</v>
      </c>
      <c r="M233" s="23">
        <v>1</v>
      </c>
      <c r="N233" s="23" t="s">
        <v>9</v>
      </c>
      <c r="O233" s="23">
        <f t="shared" si="18"/>
        <v>146.30000000000001</v>
      </c>
      <c r="P233" s="27">
        <f t="shared" si="19"/>
        <v>145.95000000000002</v>
      </c>
      <c r="Q233" s="23">
        <f t="shared" si="20"/>
        <v>5</v>
      </c>
      <c r="R233" s="38">
        <f t="shared" si="21"/>
        <v>2.7777336867668771E-7</v>
      </c>
    </row>
    <row r="234" spans="1:18">
      <c r="A234" s="29">
        <f t="shared" si="17"/>
        <v>0.35000000000000003</v>
      </c>
      <c r="B234" s="23" t="s">
        <v>9</v>
      </c>
      <c r="C234" s="23">
        <v>187</v>
      </c>
      <c r="D234" s="23">
        <v>0</v>
      </c>
      <c r="E234" s="23">
        <v>0.45</v>
      </c>
      <c r="F234" s="23">
        <v>0.15</v>
      </c>
      <c r="G234" s="23">
        <v>0.55000000000000004</v>
      </c>
      <c r="H234" s="30">
        <v>2515</v>
      </c>
      <c r="I234" s="23">
        <v>149.30000000000001</v>
      </c>
      <c r="J234" s="23">
        <v>153.30000000000001</v>
      </c>
      <c r="K234" s="23">
        <v>0</v>
      </c>
      <c r="L234" s="23">
        <v>0</v>
      </c>
      <c r="M234" s="23">
        <v>0</v>
      </c>
      <c r="N234" s="23" t="s">
        <v>9</v>
      </c>
      <c r="O234" s="23">
        <f t="shared" si="18"/>
        <v>151.30000000000001</v>
      </c>
      <c r="P234" s="27">
        <f t="shared" si="19"/>
        <v>150.95000000000002</v>
      </c>
      <c r="Q234" s="23">
        <f t="shared" si="20"/>
        <v>5</v>
      </c>
      <c r="R234" s="38">
        <f t="shared" si="21"/>
        <v>2.7666999988142719E-7</v>
      </c>
    </row>
    <row r="235" spans="1:18">
      <c r="A235" s="29">
        <f t="shared" si="17"/>
        <v>0.35</v>
      </c>
      <c r="B235" s="23" t="s">
        <v>9</v>
      </c>
      <c r="C235" s="23">
        <v>507</v>
      </c>
      <c r="D235" s="23">
        <v>0</v>
      </c>
      <c r="E235" s="23">
        <v>0.34</v>
      </c>
      <c r="F235" s="23">
        <v>0.2</v>
      </c>
      <c r="G235" s="23">
        <v>0.5</v>
      </c>
      <c r="H235" s="30">
        <v>2520</v>
      </c>
      <c r="I235" s="23">
        <v>154.1</v>
      </c>
      <c r="J235" s="23">
        <v>158.1</v>
      </c>
      <c r="K235" s="23">
        <v>0</v>
      </c>
      <c r="L235" s="23">
        <v>0</v>
      </c>
      <c r="M235" s="23">
        <v>0</v>
      </c>
      <c r="N235" s="23" t="s">
        <v>9</v>
      </c>
      <c r="O235" s="23">
        <f t="shared" si="18"/>
        <v>156.1</v>
      </c>
      <c r="P235" s="27">
        <f t="shared" si="19"/>
        <v>155.75</v>
      </c>
      <c r="Q235" s="23">
        <f t="shared" si="20"/>
        <v>5</v>
      </c>
      <c r="R235" s="38">
        <f t="shared" si="21"/>
        <v>2.7557319223985888E-7</v>
      </c>
    </row>
    <row r="236" spans="1:18">
      <c r="A236" s="29">
        <f t="shared" si="17"/>
        <v>0.27500000000000002</v>
      </c>
      <c r="B236" s="23" t="s">
        <v>9</v>
      </c>
      <c r="C236" s="23">
        <v>5896</v>
      </c>
      <c r="D236" s="23">
        <v>0</v>
      </c>
      <c r="E236" s="23">
        <v>0.3</v>
      </c>
      <c r="F236" s="23">
        <v>0.1</v>
      </c>
      <c r="G236" s="23">
        <v>0.45</v>
      </c>
      <c r="H236" s="30">
        <v>2525</v>
      </c>
      <c r="I236" s="23">
        <v>159.19999999999999</v>
      </c>
      <c r="J236" s="23">
        <v>163.19999999999999</v>
      </c>
      <c r="K236" s="23">
        <v>166.22</v>
      </c>
      <c r="L236" s="23">
        <v>0</v>
      </c>
      <c r="M236" s="23">
        <v>23</v>
      </c>
      <c r="N236" s="23" t="s">
        <v>9</v>
      </c>
      <c r="O236" s="23">
        <f t="shared" si="18"/>
        <v>161.19999999999999</v>
      </c>
      <c r="P236" s="27">
        <f t="shared" si="19"/>
        <v>160.92499999999998</v>
      </c>
      <c r="Q236" s="23">
        <f t="shared" si="20"/>
        <v>5</v>
      </c>
      <c r="R236" s="38">
        <f t="shared" si="21"/>
        <v>2.1566513086952259E-7</v>
      </c>
    </row>
    <row r="237" spans="1:18">
      <c r="A237" s="29">
        <f t="shared" si="17"/>
        <v>0.27500000000000002</v>
      </c>
      <c r="B237" s="23" t="s">
        <v>9</v>
      </c>
      <c r="C237" s="23">
        <v>589</v>
      </c>
      <c r="D237" s="23">
        <v>0</v>
      </c>
      <c r="E237" s="23">
        <v>0.18</v>
      </c>
      <c r="F237" s="23">
        <v>0.05</v>
      </c>
      <c r="G237" s="23">
        <v>0.5</v>
      </c>
      <c r="H237" s="30">
        <v>2530</v>
      </c>
      <c r="I237" s="23">
        <v>164.2</v>
      </c>
      <c r="J237" s="23">
        <v>168.2</v>
      </c>
      <c r="K237" s="23">
        <v>0</v>
      </c>
      <c r="L237" s="23">
        <v>0</v>
      </c>
      <c r="M237" s="23">
        <v>0</v>
      </c>
      <c r="N237" s="23" t="s">
        <v>9</v>
      </c>
      <c r="O237" s="23">
        <f t="shared" si="18"/>
        <v>166.2</v>
      </c>
      <c r="P237" s="27">
        <f t="shared" si="19"/>
        <v>165.92499999999998</v>
      </c>
      <c r="Q237" s="23">
        <f t="shared" si="20"/>
        <v>5</v>
      </c>
      <c r="R237" s="38">
        <f t="shared" si="21"/>
        <v>2.1481354184567794E-7</v>
      </c>
    </row>
    <row r="238" spans="1:18">
      <c r="A238" s="29">
        <f t="shared" si="17"/>
        <v>0.25</v>
      </c>
      <c r="B238" s="23" t="s">
        <v>9</v>
      </c>
      <c r="C238" s="23">
        <v>156</v>
      </c>
      <c r="D238" s="23">
        <v>0</v>
      </c>
      <c r="E238" s="23">
        <v>0.23</v>
      </c>
      <c r="F238" s="23">
        <v>0.1</v>
      </c>
      <c r="G238" s="23">
        <v>0.4</v>
      </c>
      <c r="H238" s="30">
        <v>2535</v>
      </c>
      <c r="I238" s="23">
        <v>169.2</v>
      </c>
      <c r="J238" s="23">
        <v>173.2</v>
      </c>
      <c r="K238" s="23">
        <v>0</v>
      </c>
      <c r="L238" s="23">
        <v>0</v>
      </c>
      <c r="M238" s="23">
        <v>0</v>
      </c>
      <c r="N238" s="23" t="s">
        <v>9</v>
      </c>
      <c r="O238" s="23">
        <f t="shared" si="18"/>
        <v>171.2</v>
      </c>
      <c r="P238" s="27">
        <f t="shared" si="19"/>
        <v>170.95</v>
      </c>
      <c r="Q238" s="23">
        <f t="shared" si="20"/>
        <v>5</v>
      </c>
      <c r="R238" s="38">
        <f t="shared" si="21"/>
        <v>1.945154425809865E-7</v>
      </c>
    </row>
    <row r="239" spans="1:18">
      <c r="A239" s="29">
        <f t="shared" si="17"/>
        <v>0.25</v>
      </c>
      <c r="B239" s="23" t="s">
        <v>9</v>
      </c>
      <c r="C239" s="23">
        <v>231</v>
      </c>
      <c r="D239" s="23">
        <v>0</v>
      </c>
      <c r="E239" s="23">
        <v>0.2</v>
      </c>
      <c r="F239" s="23">
        <v>0.1</v>
      </c>
      <c r="G239" s="23">
        <v>0.4</v>
      </c>
      <c r="H239" s="30">
        <v>2540</v>
      </c>
      <c r="I239" s="23">
        <v>174</v>
      </c>
      <c r="J239" s="23">
        <v>178</v>
      </c>
      <c r="K239" s="23">
        <v>0</v>
      </c>
      <c r="L239" s="23">
        <v>0</v>
      </c>
      <c r="M239" s="23">
        <v>0</v>
      </c>
      <c r="N239" s="23" t="s">
        <v>9</v>
      </c>
      <c r="O239" s="23">
        <f t="shared" si="18"/>
        <v>176</v>
      </c>
      <c r="P239" s="27">
        <f t="shared" si="19"/>
        <v>175.75</v>
      </c>
      <c r="Q239" s="23">
        <f t="shared" si="20"/>
        <v>5</v>
      </c>
      <c r="R239" s="38">
        <f t="shared" si="21"/>
        <v>1.9375038750077501E-7</v>
      </c>
    </row>
    <row r="240" spans="1:18">
      <c r="A240" s="29">
        <f t="shared" si="17"/>
        <v>0.22500000000000001</v>
      </c>
      <c r="B240" s="23" t="s">
        <v>9</v>
      </c>
      <c r="C240" s="23">
        <v>167</v>
      </c>
      <c r="D240" s="23">
        <v>0</v>
      </c>
      <c r="E240" s="23">
        <v>0.2</v>
      </c>
      <c r="F240" s="23">
        <v>0.05</v>
      </c>
      <c r="G240" s="23">
        <v>0.4</v>
      </c>
      <c r="H240" s="30">
        <v>2545</v>
      </c>
      <c r="I240" s="23">
        <v>179</v>
      </c>
      <c r="J240" s="23">
        <v>183</v>
      </c>
      <c r="K240" s="23">
        <v>0</v>
      </c>
      <c r="L240" s="23">
        <v>0</v>
      </c>
      <c r="M240" s="23">
        <v>0</v>
      </c>
      <c r="N240" s="23" t="s">
        <v>9</v>
      </c>
      <c r="O240" s="23">
        <f t="shared" si="18"/>
        <v>181</v>
      </c>
      <c r="P240" s="27">
        <f t="shared" si="19"/>
        <v>180.77500000000001</v>
      </c>
      <c r="Q240" s="23">
        <f t="shared" si="20"/>
        <v>5</v>
      </c>
      <c r="R240" s="38">
        <f t="shared" si="21"/>
        <v>1.7369085343965786E-7</v>
      </c>
    </row>
    <row r="241" spans="1:18">
      <c r="A241" s="29">
        <f t="shared" si="17"/>
        <v>0.22500000000000001</v>
      </c>
      <c r="B241" s="23" t="s">
        <v>9</v>
      </c>
      <c r="C241" s="23">
        <v>1020</v>
      </c>
      <c r="D241" s="23">
        <v>0</v>
      </c>
      <c r="E241" s="23">
        <v>0.3</v>
      </c>
      <c r="F241" s="23">
        <v>0.05</v>
      </c>
      <c r="G241" s="23">
        <v>0.4</v>
      </c>
      <c r="H241" s="30">
        <v>2550</v>
      </c>
      <c r="I241" s="23">
        <v>183.9</v>
      </c>
      <c r="J241" s="23">
        <v>188</v>
      </c>
      <c r="K241" s="23">
        <v>204</v>
      </c>
      <c r="L241" s="23">
        <v>0</v>
      </c>
      <c r="M241" s="23">
        <v>1</v>
      </c>
      <c r="N241" s="23" t="s">
        <v>9</v>
      </c>
      <c r="O241" s="23">
        <f t="shared" si="18"/>
        <v>185.95</v>
      </c>
      <c r="P241" s="27">
        <f t="shared" si="19"/>
        <v>185.72499999999999</v>
      </c>
      <c r="Q241" s="23">
        <f t="shared" si="20"/>
        <v>5</v>
      </c>
      <c r="R241" s="38">
        <f t="shared" si="21"/>
        <v>1.7301038062283737E-7</v>
      </c>
    </row>
    <row r="242" spans="1:18">
      <c r="A242" s="29">
        <f t="shared" si="17"/>
        <v>0.22500000000000001</v>
      </c>
      <c r="B242" s="23" t="s">
        <v>9</v>
      </c>
      <c r="C242" s="23">
        <v>46</v>
      </c>
      <c r="D242" s="23">
        <v>0</v>
      </c>
      <c r="E242" s="23">
        <v>0.4</v>
      </c>
      <c r="F242" s="23">
        <v>0.05</v>
      </c>
      <c r="G242" s="23">
        <v>0.4</v>
      </c>
      <c r="H242" s="30">
        <v>2555</v>
      </c>
      <c r="I242" s="23">
        <v>189.1</v>
      </c>
      <c r="J242" s="23">
        <v>193.1</v>
      </c>
      <c r="K242" s="23">
        <v>0</v>
      </c>
      <c r="L242" s="23">
        <v>0</v>
      </c>
      <c r="M242" s="23">
        <v>0</v>
      </c>
      <c r="N242" s="23" t="s">
        <v>9</v>
      </c>
      <c r="O242" s="23">
        <f t="shared" si="18"/>
        <v>191.1</v>
      </c>
      <c r="P242" s="27">
        <f t="shared" si="19"/>
        <v>190.875</v>
      </c>
      <c r="Q242" s="23">
        <f t="shared" si="20"/>
        <v>5</v>
      </c>
      <c r="R242" s="38">
        <f t="shared" si="21"/>
        <v>1.7233389884383102E-7</v>
      </c>
    </row>
    <row r="243" spans="1:18">
      <c r="A243" s="29">
        <f t="shared" si="17"/>
        <v>0.19999999999999998</v>
      </c>
      <c r="B243" s="23" t="s">
        <v>9</v>
      </c>
      <c r="C243" s="23">
        <v>135</v>
      </c>
      <c r="D243" s="23">
        <v>0</v>
      </c>
      <c r="E243" s="23">
        <v>0.4</v>
      </c>
      <c r="F243" s="23">
        <v>0.05</v>
      </c>
      <c r="G243" s="23">
        <v>0.35</v>
      </c>
      <c r="H243" s="30">
        <v>2560</v>
      </c>
      <c r="I243" s="23">
        <v>194.1</v>
      </c>
      <c r="J243" s="23">
        <v>198.1</v>
      </c>
      <c r="K243" s="23">
        <v>0</v>
      </c>
      <c r="L243" s="23">
        <v>0</v>
      </c>
      <c r="M243" s="23">
        <v>0</v>
      </c>
      <c r="N243" s="23" t="s">
        <v>9</v>
      </c>
      <c r="O243" s="23">
        <f t="shared" si="18"/>
        <v>196.1</v>
      </c>
      <c r="P243" s="27">
        <f t="shared" si="19"/>
        <v>195.9</v>
      </c>
      <c r="Q243" s="23">
        <f t="shared" si="20"/>
        <v>7.5</v>
      </c>
      <c r="R243" s="38">
        <f t="shared" si="21"/>
        <v>2.2888183593749997E-7</v>
      </c>
    </row>
    <row r="244" spans="1:18">
      <c r="A244" s="27">
        <f t="shared" si="17"/>
        <v>0</v>
      </c>
      <c r="B244" s="23" t="s">
        <v>9</v>
      </c>
      <c r="C244" s="23">
        <v>99</v>
      </c>
      <c r="D244" s="23">
        <v>0</v>
      </c>
      <c r="E244" s="23">
        <v>0.33</v>
      </c>
      <c r="F244" s="23">
        <v>0</v>
      </c>
      <c r="G244" s="23">
        <v>0.35</v>
      </c>
      <c r="H244" s="30">
        <v>2570</v>
      </c>
      <c r="I244" s="23">
        <v>204</v>
      </c>
      <c r="J244" s="23">
        <v>208</v>
      </c>
      <c r="K244" s="23">
        <v>0</v>
      </c>
      <c r="L244" s="23">
        <v>0</v>
      </c>
      <c r="M244" s="23">
        <v>0</v>
      </c>
      <c r="N244" s="23" t="s">
        <v>9</v>
      </c>
      <c r="O244" s="23">
        <f t="shared" si="18"/>
        <v>206</v>
      </c>
      <c r="P244" s="27">
        <f t="shared" si="19"/>
        <v>206</v>
      </c>
      <c r="Q244" s="23">
        <f t="shared" si="20"/>
        <v>7.5</v>
      </c>
      <c r="R244" s="40"/>
    </row>
    <row r="245" spans="1:18">
      <c r="A245" s="27">
        <f t="shared" si="17"/>
        <v>0</v>
      </c>
      <c r="B245" s="23" t="s">
        <v>9</v>
      </c>
      <c r="C245" s="23">
        <v>127</v>
      </c>
      <c r="D245" s="23">
        <v>0</v>
      </c>
      <c r="E245" s="23">
        <v>0.25</v>
      </c>
      <c r="F245" s="23">
        <v>0</v>
      </c>
      <c r="G245" s="23">
        <v>0.35</v>
      </c>
      <c r="H245" s="30">
        <v>2575</v>
      </c>
      <c r="I245" s="23">
        <v>208.9</v>
      </c>
      <c r="J245" s="23">
        <v>212.9</v>
      </c>
      <c r="K245" s="23">
        <v>0</v>
      </c>
      <c r="L245" s="23">
        <v>0</v>
      </c>
      <c r="M245" s="23">
        <v>0</v>
      </c>
      <c r="N245" s="23" t="s">
        <v>9</v>
      </c>
      <c r="O245" s="23">
        <f t="shared" si="18"/>
        <v>210.9</v>
      </c>
      <c r="P245" s="27">
        <f t="shared" si="19"/>
        <v>210.9</v>
      </c>
      <c r="Q245" s="23">
        <f t="shared" si="20"/>
        <v>5</v>
      </c>
      <c r="R245" s="40"/>
    </row>
    <row r="246" spans="1:18">
      <c r="A246" s="27">
        <f t="shared" si="17"/>
        <v>0</v>
      </c>
      <c r="B246" s="23" t="s">
        <v>9</v>
      </c>
      <c r="C246" s="23">
        <v>96</v>
      </c>
      <c r="D246" s="23">
        <v>0</v>
      </c>
      <c r="E246" s="23">
        <v>0.32</v>
      </c>
      <c r="F246" s="23">
        <v>0</v>
      </c>
      <c r="G246" s="23">
        <v>0.35</v>
      </c>
      <c r="H246" s="30">
        <v>2580</v>
      </c>
      <c r="I246" s="23">
        <v>213.9</v>
      </c>
      <c r="J246" s="23">
        <v>217.9</v>
      </c>
      <c r="K246" s="23">
        <v>0</v>
      </c>
      <c r="L246" s="23">
        <v>0</v>
      </c>
      <c r="M246" s="23">
        <v>0</v>
      </c>
      <c r="N246" s="23" t="s">
        <v>9</v>
      </c>
      <c r="O246" s="23">
        <f t="shared" si="18"/>
        <v>215.9</v>
      </c>
      <c r="P246" s="27">
        <f t="shared" si="19"/>
        <v>215.9</v>
      </c>
      <c r="Q246" s="23">
        <f t="shared" si="20"/>
        <v>7.5</v>
      </c>
      <c r="R246" s="40"/>
    </row>
    <row r="247" spans="1:18">
      <c r="A247" s="27">
        <f t="shared" si="17"/>
        <v>0</v>
      </c>
      <c r="B247" s="23" t="s">
        <v>9</v>
      </c>
      <c r="C247" s="23">
        <v>0</v>
      </c>
      <c r="D247" s="23">
        <v>0</v>
      </c>
      <c r="E247" s="23">
        <v>0</v>
      </c>
      <c r="F247" s="23">
        <v>0</v>
      </c>
      <c r="G247" s="23">
        <v>0.3</v>
      </c>
      <c r="H247" s="30">
        <v>2590</v>
      </c>
      <c r="I247" s="23">
        <v>224</v>
      </c>
      <c r="J247" s="23">
        <v>228</v>
      </c>
      <c r="K247" s="23">
        <v>0</v>
      </c>
      <c r="L247" s="23">
        <v>0</v>
      </c>
      <c r="M247" s="23">
        <v>0</v>
      </c>
      <c r="N247" s="23" t="s">
        <v>9</v>
      </c>
      <c r="O247" s="23">
        <f t="shared" si="18"/>
        <v>226</v>
      </c>
      <c r="P247" s="27">
        <f t="shared" si="19"/>
        <v>226</v>
      </c>
      <c r="Q247" s="23">
        <f t="shared" si="20"/>
        <v>10</v>
      </c>
      <c r="R247" s="40"/>
    </row>
    <row r="248" spans="1:18">
      <c r="A248" s="27">
        <f t="shared" si="17"/>
        <v>0</v>
      </c>
      <c r="B248" s="23" t="s">
        <v>9</v>
      </c>
      <c r="C248" s="23">
        <v>1200</v>
      </c>
      <c r="D248" s="23">
        <v>64</v>
      </c>
      <c r="E248" s="23">
        <v>0.1</v>
      </c>
      <c r="F248" s="23">
        <v>0</v>
      </c>
      <c r="G248" s="23">
        <v>0.15</v>
      </c>
      <c r="H248" s="30">
        <v>2600</v>
      </c>
      <c r="I248" s="23">
        <v>234</v>
      </c>
      <c r="J248" s="23">
        <v>238</v>
      </c>
      <c r="K248" s="23">
        <v>242.35</v>
      </c>
      <c r="L248" s="23">
        <v>0</v>
      </c>
      <c r="M248" s="23">
        <v>1</v>
      </c>
      <c r="N248" s="23" t="s">
        <v>9</v>
      </c>
      <c r="O248" s="23">
        <f t="shared" si="18"/>
        <v>236</v>
      </c>
      <c r="P248" s="27">
        <f t="shared" si="19"/>
        <v>236</v>
      </c>
      <c r="Q248" s="23">
        <f t="shared" si="20"/>
        <v>30</v>
      </c>
      <c r="R248" s="40"/>
    </row>
    <row r="249" spans="1:18">
      <c r="A249" s="27">
        <f t="shared" si="17"/>
        <v>0</v>
      </c>
      <c r="B249" s="23" t="s">
        <v>9</v>
      </c>
      <c r="C249" s="23">
        <v>179</v>
      </c>
      <c r="D249" s="23">
        <v>0</v>
      </c>
      <c r="E249" s="23">
        <v>0.05</v>
      </c>
      <c r="F249" s="23">
        <v>0</v>
      </c>
      <c r="G249" s="23">
        <v>0.15</v>
      </c>
      <c r="H249" s="30">
        <v>2650</v>
      </c>
      <c r="I249" s="23">
        <v>283.7</v>
      </c>
      <c r="J249" s="23">
        <v>287.7</v>
      </c>
      <c r="K249" s="23">
        <v>0</v>
      </c>
      <c r="L249" s="23">
        <v>0</v>
      </c>
      <c r="M249" s="23">
        <v>0</v>
      </c>
      <c r="N249" s="23" t="s">
        <v>9</v>
      </c>
      <c r="O249" s="23">
        <f t="shared" si="18"/>
        <v>285.7</v>
      </c>
      <c r="P249" s="27">
        <f t="shared" si="19"/>
        <v>285.7</v>
      </c>
      <c r="Q249" s="23">
        <f t="shared" si="20"/>
        <v>50</v>
      </c>
      <c r="R249" s="40"/>
    </row>
    <row r="250" spans="1:18">
      <c r="A250" s="27">
        <f t="shared" si="17"/>
        <v>0</v>
      </c>
      <c r="B250" s="23" t="s">
        <v>9</v>
      </c>
      <c r="C250" s="23">
        <v>2248</v>
      </c>
      <c r="D250" s="23">
        <v>0</v>
      </c>
      <c r="E250" s="23">
        <v>0.1</v>
      </c>
      <c r="F250" s="23">
        <v>0</v>
      </c>
      <c r="G250" s="23">
        <v>0.05</v>
      </c>
      <c r="H250" s="30">
        <v>2700</v>
      </c>
      <c r="I250" s="23">
        <v>333.6</v>
      </c>
      <c r="J250" s="23">
        <v>337.6</v>
      </c>
      <c r="K250" s="23">
        <v>433.4</v>
      </c>
      <c r="L250" s="23">
        <v>0</v>
      </c>
      <c r="M250" s="23">
        <v>17</v>
      </c>
      <c r="N250" s="23" t="s">
        <v>9</v>
      </c>
      <c r="O250" s="23">
        <f t="shared" si="18"/>
        <v>335.6</v>
      </c>
      <c r="P250" s="27">
        <f t="shared" si="19"/>
        <v>335.6</v>
      </c>
      <c r="Q250" s="23">
        <f t="shared" si="20"/>
        <v>75</v>
      </c>
      <c r="R250" s="40"/>
    </row>
    <row r="251" spans="1:18">
      <c r="A251" s="27">
        <f t="shared" si="17"/>
        <v>0</v>
      </c>
      <c r="B251" s="23" t="s">
        <v>9</v>
      </c>
      <c r="C251" s="23">
        <v>0</v>
      </c>
      <c r="D251" s="23">
        <v>0</v>
      </c>
      <c r="E251" s="23">
        <v>0</v>
      </c>
      <c r="F251" s="23">
        <v>0</v>
      </c>
      <c r="G251" s="23">
        <v>0.05</v>
      </c>
      <c r="H251" s="30">
        <v>2800</v>
      </c>
      <c r="I251" s="23">
        <v>433.5</v>
      </c>
      <c r="J251" s="23">
        <v>437.4</v>
      </c>
      <c r="K251" s="23">
        <v>0</v>
      </c>
      <c r="L251" s="23">
        <v>0</v>
      </c>
      <c r="M251" s="23">
        <v>0</v>
      </c>
      <c r="N251" s="23" t="s">
        <v>9</v>
      </c>
      <c r="O251" s="23">
        <f t="shared" si="18"/>
        <v>435.45</v>
      </c>
      <c r="P251" s="27">
        <f t="shared" si="19"/>
        <v>435.45</v>
      </c>
      <c r="Q251" s="23">
        <f t="shared" si="20"/>
        <v>100</v>
      </c>
      <c r="R251" s="40"/>
    </row>
    <row r="252" spans="1:18">
      <c r="A252" s="27">
        <f t="shared" si="17"/>
        <v>0</v>
      </c>
      <c r="B252" s="23" t="s">
        <v>9</v>
      </c>
      <c r="C252" s="23">
        <v>0</v>
      </c>
      <c r="D252" s="23">
        <v>0</v>
      </c>
      <c r="E252" s="23">
        <v>0</v>
      </c>
      <c r="F252" s="23">
        <v>0</v>
      </c>
      <c r="G252" s="23">
        <v>0.15</v>
      </c>
      <c r="H252" s="30">
        <v>2900</v>
      </c>
      <c r="I252" s="23">
        <v>533.29999999999995</v>
      </c>
      <c r="J252" s="23">
        <v>537.29999999999995</v>
      </c>
      <c r="K252" s="23">
        <v>0</v>
      </c>
      <c r="L252" s="23">
        <v>0</v>
      </c>
      <c r="M252" s="23">
        <v>0</v>
      </c>
      <c r="N252" s="23" t="s">
        <v>9</v>
      </c>
      <c r="O252" s="23">
        <f t="shared" si="18"/>
        <v>535.29999999999995</v>
      </c>
      <c r="P252" s="27">
        <f t="shared" si="19"/>
        <v>535.29999999999995</v>
      </c>
      <c r="Q252" s="23">
        <f t="shared" si="20"/>
        <v>100</v>
      </c>
      <c r="R252" s="40"/>
    </row>
    <row r="253" spans="1:18">
      <c r="A253" s="27">
        <f t="shared" si="17"/>
        <v>0</v>
      </c>
      <c r="B253" s="23" t="s">
        <v>9</v>
      </c>
      <c r="C253" s="23">
        <v>0</v>
      </c>
      <c r="D253" s="23">
        <v>0</v>
      </c>
      <c r="E253" s="23">
        <v>0</v>
      </c>
      <c r="F253" s="23">
        <v>0</v>
      </c>
      <c r="G253" s="23">
        <v>0.15</v>
      </c>
      <c r="H253" s="30">
        <v>3000</v>
      </c>
      <c r="I253" s="23">
        <v>633.4</v>
      </c>
      <c r="J253" s="23">
        <v>637.29999999999995</v>
      </c>
      <c r="K253" s="23">
        <v>0</v>
      </c>
      <c r="L253" s="23">
        <v>0</v>
      </c>
      <c r="M253" s="23">
        <v>0</v>
      </c>
      <c r="N253" s="23" t="s">
        <v>9</v>
      </c>
      <c r="O253" s="23">
        <f t="shared" si="18"/>
        <v>635.34999999999991</v>
      </c>
      <c r="P253" s="27">
        <f t="shared" si="19"/>
        <v>635.34999999999991</v>
      </c>
      <c r="Q253" s="23">
        <f>(H253-H252)</f>
        <v>100</v>
      </c>
      <c r="R253" s="40"/>
    </row>
  </sheetData>
  <pageMargins left="0.7" right="0.7" top="0.75" bottom="0.75" header="0.3" footer="0.3"/>
  <pageSetup paperSize="9" orientation="portrait" r:id="rId1"/>
  <headerFooter>
    <oddHeader>&amp;C&amp;"Calibri"&amp;8 SMU Classification: 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F13" sqref="F13"/>
    </sheetView>
  </sheetViews>
  <sheetFormatPr defaultRowHeight="15.5"/>
  <cols>
    <col min="1" max="1" width="48.90625" customWidth="1"/>
    <col min="6" max="6" width="13.7265625" customWidth="1"/>
  </cols>
  <sheetData>
    <row r="1" spans="1:6" ht="16" thickBot="1">
      <c r="A1" t="s">
        <v>12</v>
      </c>
    </row>
    <row r="2" spans="1:6">
      <c r="A2" s="6" t="s">
        <v>14</v>
      </c>
    </row>
    <row r="3" spans="1:6" ht="16" thickBot="1">
      <c r="A3" s="7" t="s">
        <v>15</v>
      </c>
    </row>
    <row r="4" spans="1:6" ht="16" thickBot="1">
      <c r="A4" s="8" t="s">
        <v>16</v>
      </c>
    </row>
    <row r="5" spans="1:6" ht="46.5" thickBot="1">
      <c r="A5" s="9" t="s">
        <v>17</v>
      </c>
    </row>
    <row r="6" spans="1:6">
      <c r="A6" s="18" t="s">
        <v>18</v>
      </c>
      <c r="B6" s="20" t="s">
        <v>6</v>
      </c>
      <c r="C6" s="20" t="s">
        <v>19</v>
      </c>
      <c r="D6" s="20" t="s">
        <v>20</v>
      </c>
      <c r="E6" s="13" t="s">
        <v>19</v>
      </c>
    </row>
    <row r="7" spans="1:6" ht="16" thickBot="1">
      <c r="A7" s="19"/>
      <c r="B7" s="21"/>
      <c r="C7" s="21"/>
      <c r="D7" s="21"/>
      <c r="E7" s="14" t="s">
        <v>21</v>
      </c>
    </row>
    <row r="8" spans="1:6" ht="16" thickBot="1">
      <c r="A8" s="15" t="s">
        <v>22</v>
      </c>
      <c r="B8" s="10">
        <v>0.28499999999999998</v>
      </c>
      <c r="C8" s="10">
        <v>0.27500000000000002</v>
      </c>
      <c r="D8" s="11">
        <v>-9.5000000000000001E-2</v>
      </c>
      <c r="E8" s="16">
        <v>0.27900000000000003</v>
      </c>
    </row>
    <row r="9" spans="1:6" ht="16" thickBot="1">
      <c r="A9" s="15" t="s">
        <v>23</v>
      </c>
      <c r="B9" s="10">
        <v>0.64800000000000002</v>
      </c>
      <c r="C9" s="10">
        <v>0.63800000000000001</v>
      </c>
      <c r="D9" s="12">
        <v>0.16300000000000001</v>
      </c>
      <c r="E9" s="16">
        <v>0.64600000000000002</v>
      </c>
      <c r="F9" s="35">
        <f>0.5*(C9+B9)</f>
        <v>0.64300000000000002</v>
      </c>
    </row>
    <row r="10" spans="1:6" ht="16" thickBot="1">
      <c r="A10" s="15" t="s">
        <v>24</v>
      </c>
      <c r="B10" s="10">
        <v>0.66</v>
      </c>
      <c r="C10" s="10">
        <v>0.65</v>
      </c>
      <c r="D10" s="12">
        <v>0.02</v>
      </c>
      <c r="E10" s="16">
        <v>0.65900000000000003</v>
      </c>
    </row>
    <row r="11" spans="1:6" ht="16" thickBot="1">
      <c r="A11" s="15" t="s">
        <v>25</v>
      </c>
      <c r="B11" s="10">
        <v>0.65500000000000003</v>
      </c>
      <c r="C11" s="10">
        <v>0.64500000000000002</v>
      </c>
      <c r="D11" s="11">
        <v>-2.3E-2</v>
      </c>
      <c r="E11" s="16">
        <v>0.65400000000000003</v>
      </c>
    </row>
    <row r="12" spans="1:6" ht="16" thickBot="1">
      <c r="A12" s="15" t="s">
        <v>26</v>
      </c>
      <c r="B12" s="10">
        <v>0.753</v>
      </c>
      <c r="C12" s="10">
        <v>0.74299999999999999</v>
      </c>
      <c r="D12" s="12">
        <v>6.3E-2</v>
      </c>
      <c r="E12" s="16">
        <v>0.753</v>
      </c>
    </row>
    <row r="13" spans="1:6" ht="16" thickBot="1">
      <c r="A13" s="15" t="s">
        <v>27</v>
      </c>
      <c r="B13" s="10">
        <v>0.73799999999999999</v>
      </c>
      <c r="C13" s="10">
        <v>0.72799999999999998</v>
      </c>
      <c r="D13" s="12">
        <v>5.8000000000000003E-2</v>
      </c>
      <c r="E13" s="16">
        <v>0.73799999999999999</v>
      </c>
      <c r="F13" s="35">
        <f>0.5*(C13+B13)</f>
        <v>0.73299999999999998</v>
      </c>
    </row>
    <row r="14" spans="1:6" ht="16" thickBot="1">
      <c r="A14" s="15" t="s">
        <v>28</v>
      </c>
      <c r="B14" s="10">
        <v>0.77500000000000002</v>
      </c>
      <c r="C14" s="10">
        <v>0.76500000000000001</v>
      </c>
      <c r="D14" s="10" t="s">
        <v>29</v>
      </c>
      <c r="E14" s="16">
        <v>0.77600000000000002</v>
      </c>
    </row>
    <row r="15" spans="1:6" ht="16" thickBot="1">
      <c r="A15" s="15" t="s">
        <v>30</v>
      </c>
      <c r="B15" s="10">
        <v>0.73</v>
      </c>
      <c r="C15" s="10">
        <v>0.72</v>
      </c>
      <c r="D15" s="10" t="s">
        <v>29</v>
      </c>
      <c r="E15" s="16">
        <v>0.73099999999999998</v>
      </c>
    </row>
    <row r="16" spans="1:6" ht="16" thickBot="1">
      <c r="A16" s="15" t="s">
        <v>31</v>
      </c>
      <c r="B16" s="10">
        <v>0.74</v>
      </c>
      <c r="C16" s="10">
        <v>0.73</v>
      </c>
      <c r="D16" s="12">
        <v>2E-3</v>
      </c>
      <c r="E16" s="16">
        <v>0.74099999999999999</v>
      </c>
    </row>
    <row r="17" spans="1:5" ht="16" thickBot="1">
      <c r="A17" s="15" t="s">
        <v>32</v>
      </c>
      <c r="B17" s="10">
        <v>0.73299999999999998</v>
      </c>
      <c r="C17" s="10">
        <v>0.72299999999999998</v>
      </c>
      <c r="D17" s="11">
        <v>-0.01</v>
      </c>
      <c r="E17" s="16">
        <v>0.73399999999999999</v>
      </c>
    </row>
    <row r="18" spans="1:5" ht="16" thickBot="1">
      <c r="A18" s="15" t="s">
        <v>33</v>
      </c>
      <c r="B18" s="10">
        <v>0.73799999999999999</v>
      </c>
      <c r="C18" s="10">
        <v>0.72799999999999998</v>
      </c>
      <c r="D18" s="11">
        <v>-5.0000000000000001E-3</v>
      </c>
      <c r="E18" s="16">
        <v>0.73899999999999999</v>
      </c>
    </row>
    <row r="19" spans="1:5" ht="16" thickBot="1">
      <c r="A19" s="15" t="s">
        <v>34</v>
      </c>
      <c r="B19" s="10">
        <v>0.73</v>
      </c>
      <c r="C19" s="10">
        <v>0.72</v>
      </c>
      <c r="D19" s="11">
        <v>-8.0000000000000002E-3</v>
      </c>
      <c r="E19" s="16">
        <v>0.73099999999999998</v>
      </c>
    </row>
    <row r="20" spans="1:5" ht="16" thickBot="1">
      <c r="A20" s="15" t="s">
        <v>35</v>
      </c>
      <c r="B20" s="10">
        <v>0.72499999999999998</v>
      </c>
      <c r="C20" s="10">
        <v>0.71499999999999997</v>
      </c>
      <c r="D20" s="11">
        <v>-1.4999999999999999E-2</v>
      </c>
      <c r="E20" s="16">
        <v>0.72599999999999998</v>
      </c>
    </row>
    <row r="21" spans="1:5" ht="16" thickBot="1">
      <c r="A21" s="15" t="s">
        <v>36</v>
      </c>
      <c r="B21" s="10">
        <v>0.76</v>
      </c>
      <c r="C21" s="10">
        <v>0.75</v>
      </c>
      <c r="D21" s="11">
        <v>-2E-3</v>
      </c>
      <c r="E21" s="16">
        <v>0.76200000000000001</v>
      </c>
    </row>
    <row r="22" spans="1:5" ht="16" thickBot="1">
      <c r="A22" s="15" t="s">
        <v>37</v>
      </c>
      <c r="B22" s="10">
        <v>0.755</v>
      </c>
      <c r="C22" s="10">
        <v>0.745</v>
      </c>
      <c r="D22" s="11">
        <v>-0.01</v>
      </c>
      <c r="E22" s="16">
        <v>0.75700000000000001</v>
      </c>
    </row>
    <row r="23" spans="1:5" ht="16" thickBot="1">
      <c r="A23" s="15" t="s">
        <v>38</v>
      </c>
      <c r="B23" s="10">
        <v>0.78300000000000003</v>
      </c>
      <c r="C23" s="10">
        <v>0.77300000000000002</v>
      </c>
      <c r="D23" s="11">
        <v>-1.7999999999999999E-2</v>
      </c>
      <c r="E23" s="16">
        <v>0.78500000000000003</v>
      </c>
    </row>
    <row r="24" spans="1:5" ht="16" thickBot="1">
      <c r="A24" s="15" t="s">
        <v>39</v>
      </c>
      <c r="B24" s="10">
        <v>0.79500000000000004</v>
      </c>
      <c r="C24" s="10">
        <v>0.78500000000000003</v>
      </c>
      <c r="D24" s="11">
        <v>-1.4999999999999999E-2</v>
      </c>
      <c r="E24" s="16">
        <v>0.79800000000000004</v>
      </c>
    </row>
    <row r="25" spans="1:5" ht="16" thickBot="1">
      <c r="A25" s="15" t="s">
        <v>40</v>
      </c>
      <c r="B25" s="10">
        <v>0.81499999999999995</v>
      </c>
      <c r="C25" s="10">
        <v>0.80500000000000005</v>
      </c>
      <c r="D25" s="11">
        <v>-3.0000000000000001E-3</v>
      </c>
      <c r="E25" s="16">
        <v>0.81799999999999995</v>
      </c>
    </row>
    <row r="26" spans="1:5" ht="16" thickBot="1">
      <c r="A26" s="15" t="s">
        <v>41</v>
      </c>
      <c r="B26" s="10">
        <v>0.81799999999999995</v>
      </c>
      <c r="C26" s="10">
        <v>0.80800000000000005</v>
      </c>
      <c r="D26" s="11">
        <v>-2E-3</v>
      </c>
      <c r="E26" s="16">
        <v>0.82099999999999995</v>
      </c>
    </row>
    <row r="27" spans="1:5" ht="16" thickBot="1">
      <c r="A27" s="15" t="s">
        <v>42</v>
      </c>
      <c r="B27" s="10">
        <v>0.82799999999999996</v>
      </c>
      <c r="C27" s="10">
        <v>0.81799999999999995</v>
      </c>
      <c r="D27" s="12">
        <v>5.0000000000000001E-3</v>
      </c>
      <c r="E27" s="16">
        <v>0.83099999999999996</v>
      </c>
    </row>
    <row r="28" spans="1:5" ht="16" thickBot="1">
      <c r="A28" s="15" t="s">
        <v>43</v>
      </c>
      <c r="B28" s="10">
        <v>0.83</v>
      </c>
      <c r="C28" s="10">
        <v>0.82</v>
      </c>
      <c r="D28" s="11">
        <v>-5.0000000000000001E-3</v>
      </c>
      <c r="E28" s="16">
        <v>0.83399999999999996</v>
      </c>
    </row>
    <row r="29" spans="1:5" ht="16" thickBot="1">
      <c r="A29" s="15" t="s">
        <v>44</v>
      </c>
      <c r="B29" s="10">
        <v>0.84499999999999997</v>
      </c>
      <c r="C29" s="10">
        <v>0.83499999999999996</v>
      </c>
      <c r="D29" s="12">
        <v>7.0000000000000001E-3</v>
      </c>
      <c r="E29" s="16">
        <v>0.85</v>
      </c>
    </row>
    <row r="30" spans="1:5" ht="16" thickBot="1">
      <c r="A30" s="15" t="s">
        <v>45</v>
      </c>
      <c r="B30" s="10">
        <v>0.84799999999999998</v>
      </c>
      <c r="C30" s="10">
        <v>0.83799999999999997</v>
      </c>
      <c r="D30" s="10" t="s">
        <v>29</v>
      </c>
      <c r="E30" s="16">
        <v>0.85199999999999998</v>
      </c>
    </row>
    <row r="31" spans="1:5" ht="16" thickBot="1">
      <c r="A31" s="15" t="s">
        <v>46</v>
      </c>
      <c r="B31" s="10">
        <v>0.875</v>
      </c>
      <c r="C31" s="10">
        <v>0.86499999999999999</v>
      </c>
      <c r="D31" s="10" t="s">
        <v>29</v>
      </c>
      <c r="E31" s="16">
        <v>0.88</v>
      </c>
    </row>
    <row r="32" spans="1:5" ht="16" thickBot="1">
      <c r="A32" s="15" t="s">
        <v>47</v>
      </c>
      <c r="B32" s="10">
        <v>0.88</v>
      </c>
      <c r="C32" s="10">
        <v>0.87</v>
      </c>
      <c r="D32" s="10" t="s">
        <v>29</v>
      </c>
      <c r="E32" s="16">
        <v>0.88600000000000001</v>
      </c>
    </row>
    <row r="33" spans="1:5" ht="16" thickBot="1">
      <c r="A33" s="15" t="s">
        <v>48</v>
      </c>
      <c r="B33" s="10">
        <v>0.89800000000000002</v>
      </c>
      <c r="C33" s="10">
        <v>0.88800000000000001</v>
      </c>
      <c r="D33" s="10" t="s">
        <v>29</v>
      </c>
      <c r="E33" s="16">
        <v>0.90400000000000003</v>
      </c>
    </row>
    <row r="34" spans="1:5" ht="16" thickBot="1">
      <c r="A34" s="15" t="s">
        <v>49</v>
      </c>
      <c r="B34" s="10">
        <v>0.90800000000000003</v>
      </c>
      <c r="C34" s="10">
        <v>0.89800000000000002</v>
      </c>
      <c r="D34" s="12">
        <v>5.0000000000000001E-3</v>
      </c>
      <c r="E34" s="16">
        <v>0.91400000000000003</v>
      </c>
    </row>
    <row r="35" spans="1:5" ht="16" thickBot="1">
      <c r="A35" s="15" t="s">
        <v>50</v>
      </c>
      <c r="B35" s="10">
        <v>0.90800000000000003</v>
      </c>
      <c r="C35" s="10">
        <v>0.89800000000000002</v>
      </c>
      <c r="D35" s="10" t="s">
        <v>29</v>
      </c>
      <c r="E35" s="16">
        <v>0.91500000000000004</v>
      </c>
    </row>
    <row r="36" spans="1:5" ht="16" thickBot="1">
      <c r="A36" s="15" t="s">
        <v>51</v>
      </c>
      <c r="B36" s="10">
        <v>0.93300000000000005</v>
      </c>
      <c r="C36" s="10">
        <v>0.92300000000000004</v>
      </c>
      <c r="D36" s="10" t="s">
        <v>29</v>
      </c>
      <c r="E36" s="16">
        <v>0.94099999999999995</v>
      </c>
    </row>
    <row r="37" spans="1:5" ht="16" thickBot="1">
      <c r="A37" s="15" t="s">
        <v>52</v>
      </c>
      <c r="B37" s="10">
        <v>0.96499999999999997</v>
      </c>
      <c r="C37" s="10">
        <v>0.95499999999999996</v>
      </c>
      <c r="D37" s="11">
        <v>-8.0000000000000002E-3</v>
      </c>
      <c r="E37" s="16">
        <v>0.97499999999999998</v>
      </c>
    </row>
    <row r="38" spans="1:5" ht="16" thickBot="1">
      <c r="A38" s="15" t="s">
        <v>53</v>
      </c>
      <c r="B38" s="10">
        <v>0.98799999999999999</v>
      </c>
      <c r="C38" s="10">
        <v>0.97799999999999998</v>
      </c>
      <c r="D38" s="11">
        <v>-2E-3</v>
      </c>
      <c r="E38" s="16">
        <v>0.999</v>
      </c>
    </row>
    <row r="39" spans="1:5" ht="16" thickBot="1">
      <c r="A39" s="15" t="s">
        <v>54</v>
      </c>
      <c r="B39" s="10">
        <v>1.0029999999999999</v>
      </c>
      <c r="C39" s="10">
        <v>0.99299999999999999</v>
      </c>
      <c r="D39" s="11">
        <v>-5.0000000000000001E-3</v>
      </c>
      <c r="E39" s="16">
        <v>1.0149999999999999</v>
      </c>
    </row>
    <row r="40" spans="1:5" ht="16" thickBot="1">
      <c r="A40" s="15" t="s">
        <v>55</v>
      </c>
      <c r="B40" s="10">
        <v>1.03</v>
      </c>
      <c r="C40" s="10">
        <v>1.02</v>
      </c>
      <c r="D40" s="12">
        <v>2E-3</v>
      </c>
      <c r="E40" s="16">
        <v>1.0449999999999999</v>
      </c>
    </row>
  </sheetData>
  <mergeCells count="4">
    <mergeCell ref="A6:A7"/>
    <mergeCell ref="B6:B7"/>
    <mergeCell ref="C6:C7"/>
    <mergeCell ref="D6:D7"/>
  </mergeCells>
  <hyperlinks>
    <hyperlink ref="A3" r:id="rId1" location="treasuryA" display="http://online.wsj.com/mdc/public/page/2_3020-treasury.html?mod=mdc_bnd_pglnk - treasuryA"/>
  </hyperlinks>
  <pageMargins left="0.7" right="0.7" top="0.75" bottom="0.75" header="0.3" footer="0.3"/>
  <pageSetup paperSize="9" orientation="portrait" r:id="rId2"/>
  <headerFooter>
    <oddHeader>&amp;C&amp;"Calibri"&amp;8 SMU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Readme</vt:lpstr>
      <vt:lpstr>Near-Term</vt:lpstr>
      <vt:lpstr>Far-Term</vt:lpstr>
      <vt:lpstr>T bills</vt:lpstr>
      <vt:lpstr>'T bills'!treasuryB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Ting</dc:creator>
  <cp:lastModifiedBy>Christopher TING</cp:lastModifiedBy>
  <dcterms:created xsi:type="dcterms:W3CDTF">2017-03-14T22:56:46Z</dcterms:created>
  <dcterms:modified xsi:type="dcterms:W3CDTF">2018-07-03T02:49:34Z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51d41b-6b8e-4636-984f-012bff14ba18_Enabled">
    <vt:lpwstr>True</vt:lpwstr>
  </property>
  <property fmtid="{D5CDD505-2E9C-101B-9397-08002B2CF9AE}" pid="3" name="MSIP_Label_6951d41b-6b8e-4636-984f-012bff14ba18_SiteId">
    <vt:lpwstr>c98a79ca-5a9a-4791-a243-f06afd67464d</vt:lpwstr>
  </property>
  <property fmtid="{D5CDD505-2E9C-101B-9397-08002B2CF9AE}" pid="4" name="MSIP_Label_6951d41b-6b8e-4636-984f-012bff14ba18_Ref">
    <vt:lpwstr>https://api.informationprotection.azure.com/api/c98a79ca-5a9a-4791-a243-f06afd67464d</vt:lpwstr>
  </property>
  <property fmtid="{D5CDD505-2E9C-101B-9397-08002B2CF9AE}" pid="5" name="MSIP_Label_6951d41b-6b8e-4636-984f-012bff14ba18_SetBy">
    <vt:lpwstr>christophert@smu.edu.sg</vt:lpwstr>
  </property>
  <property fmtid="{D5CDD505-2E9C-101B-9397-08002B2CF9AE}" pid="6" name="MSIP_Label_6951d41b-6b8e-4636-984f-012bff14ba18_SetDate">
    <vt:lpwstr>2018-07-03T10:18:50.0814427+08:00</vt:lpwstr>
  </property>
  <property fmtid="{D5CDD505-2E9C-101B-9397-08002B2CF9AE}" pid="7" name="MSIP_Label_6951d41b-6b8e-4636-984f-012bff14ba18_Name">
    <vt:lpwstr>Restricted</vt:lpwstr>
  </property>
  <property fmtid="{D5CDD505-2E9C-101B-9397-08002B2CF9AE}" pid="8" name="MSIP_Label_6951d41b-6b8e-4636-984f-012bff14ba18_Application">
    <vt:lpwstr>Microsoft Azure Information Protection</vt:lpwstr>
  </property>
  <property fmtid="{D5CDD505-2E9C-101B-9397-08002B2CF9AE}" pid="9" name="MSIP_Label_6951d41b-6b8e-4636-984f-012bff14ba18_Extended_MSFT_Method">
    <vt:lpwstr>Automatic</vt:lpwstr>
  </property>
  <property fmtid="{D5CDD505-2E9C-101B-9397-08002B2CF9AE}" pid="10" name="Sensitivity">
    <vt:lpwstr>Restricted</vt:lpwstr>
  </property>
</Properties>
</file>